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N:\ДокументыПредприятия\УКС-Сметный_отдел\Таранцева\ИНВЕСТИЦИОНКА\отчеты 2025\Отчет о реализации инв прог за 4 кв 2025\"/>
    </mc:Choice>
  </mc:AlternateContent>
  <bookViews>
    <workbookView xWindow="-120" yWindow="-120" windowWidth="29040" windowHeight="15840" tabRatio="796"/>
  </bookViews>
  <sheets>
    <sheet name="23.10.23" sheetId="13" r:id="rId1"/>
  </sheets>
  <definedNames>
    <definedName name="_xlnm._FilterDatabase" localSheetId="0" hidden="1">'23.10.23'!$A$1:$BV$77</definedName>
    <definedName name="Z_500C2F4F_1743_499A_A051_20565DBF52B2_.wvu.PrintArea" localSheetId="0" hidden="1">'23.10.23'!$A$1:$V$21</definedName>
  </definedNames>
  <calcPr calcId="152511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T75" i="13" l="1"/>
  <c r="T21" i="13"/>
  <c r="T23" i="13"/>
  <c r="T25" i="13" l="1"/>
  <c r="S25" i="13"/>
  <c r="T74" i="13"/>
  <c r="T63" i="13"/>
  <c r="T49" i="13"/>
  <c r="I53" i="13"/>
  <c r="I23" i="13"/>
  <c r="I21" i="13"/>
  <c r="I54" i="13"/>
  <c r="I52" i="13" s="1"/>
  <c r="I50" i="13" s="1"/>
  <c r="T54" i="13"/>
  <c r="T53" i="13"/>
  <c r="Q52" i="13"/>
  <c r="Q54" i="13"/>
  <c r="Q53" i="13"/>
  <c r="O50" i="13"/>
  <c r="O52" i="13"/>
  <c r="O54" i="13"/>
  <c r="P52" i="13"/>
  <c r="P50" i="13"/>
  <c r="H52" i="13"/>
  <c r="H50" i="13" s="1"/>
  <c r="H49" i="13" s="1"/>
  <c r="D25" i="13"/>
  <c r="D50" i="13"/>
  <c r="D52" i="13"/>
  <c r="H28" i="13" l="1"/>
  <c r="H23" i="13"/>
  <c r="O28" i="13"/>
  <c r="N28" i="13"/>
  <c r="O49" i="13"/>
  <c r="O53" i="13"/>
  <c r="H74" i="13" l="1"/>
  <c r="H75" i="13"/>
  <c r="H25" i="13"/>
  <c r="M52" i="13"/>
  <c r="M53" i="13"/>
  <c r="T62" i="13" l="1"/>
  <c r="S63" i="13"/>
  <c r="T58" i="13"/>
  <c r="K49" i="13"/>
  <c r="I58" i="13"/>
  <c r="K58" i="13"/>
  <c r="I62" i="13"/>
  <c r="J62" i="13"/>
  <c r="K62" i="13"/>
  <c r="L62" i="13"/>
  <c r="M62" i="13"/>
  <c r="N62" i="13"/>
  <c r="O62" i="13"/>
  <c r="P62" i="13"/>
  <c r="Q62" i="13"/>
  <c r="H62" i="13"/>
  <c r="I63" i="13"/>
  <c r="K63" i="13"/>
  <c r="H58" i="13"/>
  <c r="H63" i="13"/>
  <c r="N49" i="13"/>
  <c r="N50" i="13"/>
  <c r="N52" i="13"/>
  <c r="L25" i="13"/>
  <c r="L52" i="13"/>
  <c r="L74" i="13"/>
  <c r="J49" i="13"/>
  <c r="J50" i="13"/>
  <c r="J52" i="13"/>
  <c r="J58" i="13" l="1"/>
  <c r="G54" i="13"/>
  <c r="T52" i="13" l="1"/>
  <c r="S62" i="13" l="1"/>
  <c r="S58" i="13" s="1"/>
  <c r="L50" i="13"/>
  <c r="L49" i="13" s="1"/>
  <c r="L28" i="13" s="1"/>
  <c r="M50" i="13"/>
  <c r="M49" i="13" s="1"/>
  <c r="M28" i="13" s="1"/>
  <c r="P49" i="13"/>
  <c r="P28" i="13" s="1"/>
  <c r="Q50" i="13"/>
  <c r="Q49" i="13" s="1"/>
  <c r="Q28" i="13" s="1"/>
  <c r="D49" i="13"/>
  <c r="D28" i="13" s="1"/>
  <c r="E52" i="13"/>
  <c r="E50" i="13" s="1"/>
  <c r="E49" i="13" s="1"/>
  <c r="G52" i="13"/>
  <c r="G53" i="13"/>
  <c r="S53" i="13" s="1"/>
  <c r="E58" i="13"/>
  <c r="G58" i="13"/>
  <c r="D58" i="13"/>
  <c r="E62" i="13"/>
  <c r="G62" i="13"/>
  <c r="D62" i="13"/>
  <c r="G63" i="13"/>
  <c r="G75" i="13"/>
  <c r="G74" i="13" s="1"/>
  <c r="G25" i="13" s="1"/>
  <c r="E74" i="13"/>
  <c r="D74" i="13"/>
  <c r="S75" i="13" l="1"/>
  <c r="S74" i="13" s="1"/>
  <c r="G50" i="13"/>
  <c r="G49" i="13" s="1"/>
  <c r="G28" i="13" s="1"/>
  <c r="S52" i="13"/>
  <c r="E28" i="13"/>
  <c r="E23" i="13"/>
  <c r="E21" i="13" s="1"/>
  <c r="S54" i="13"/>
  <c r="M24" i="13"/>
  <c r="I49" i="13" l="1"/>
  <c r="I28" i="13" s="1"/>
  <c r="T28" i="13" s="1"/>
  <c r="L24" i="13"/>
  <c r="T50" i="13" l="1"/>
  <c r="S50" i="13"/>
  <c r="E24" i="13"/>
  <c r="S49" i="13" l="1"/>
  <c r="S23" i="13" s="1"/>
  <c r="P55" i="13"/>
  <c r="O55" i="13"/>
  <c r="N55" i="13"/>
  <c r="M55" i="13"/>
  <c r="L55" i="13"/>
  <c r="K55" i="13"/>
  <c r="J55" i="13"/>
  <c r="I55" i="13"/>
  <c r="H55" i="13"/>
  <c r="G55" i="13"/>
  <c r="F55" i="13"/>
  <c r="E55" i="13"/>
  <c r="D55" i="13"/>
  <c r="G23" i="13"/>
  <c r="G21" i="13" s="1"/>
  <c r="U27" i="13"/>
  <c r="T27" i="13"/>
  <c r="S27" i="13"/>
  <c r="R27" i="13"/>
  <c r="Q27" i="13"/>
  <c r="P27" i="13"/>
  <c r="O27" i="13"/>
  <c r="N27" i="13"/>
  <c r="M27" i="13"/>
  <c r="L27" i="13"/>
  <c r="K27" i="13"/>
  <c r="J27" i="13"/>
  <c r="I27" i="13"/>
  <c r="H27" i="13"/>
  <c r="G27" i="13"/>
  <c r="F27" i="13"/>
  <c r="E27" i="13"/>
  <c r="D27" i="13"/>
  <c r="E25" i="13"/>
  <c r="R23" i="13"/>
  <c r="Q23" i="13"/>
  <c r="P23" i="13"/>
  <c r="O23" i="13"/>
  <c r="M23" i="13"/>
  <c r="L23" i="13"/>
  <c r="K23" i="13"/>
  <c r="D23" i="13"/>
  <c r="D21" i="13" s="1"/>
  <c r="B19" i="13"/>
  <c r="C19" i="13" s="1"/>
  <c r="D19" i="13" s="1"/>
  <c r="E19" i="13" s="1"/>
  <c r="F19" i="13" s="1"/>
  <c r="G19" i="13" s="1"/>
  <c r="H19" i="13" s="1"/>
  <c r="I19" i="13" s="1"/>
  <c r="J19" i="13" s="1"/>
  <c r="K19" i="13" s="1"/>
  <c r="L19" i="13" s="1"/>
  <c r="M19" i="13" s="1"/>
  <c r="N19" i="13" s="1"/>
  <c r="O19" i="13" s="1"/>
  <c r="P19" i="13" s="1"/>
  <c r="Q19" i="13" s="1"/>
  <c r="R19" i="13" s="1"/>
  <c r="S19" i="13" s="1"/>
  <c r="T19" i="13" s="1"/>
  <c r="U19" i="13" s="1"/>
  <c r="V19" i="13" s="1"/>
  <c r="S28" i="13" l="1"/>
  <c r="N23" i="13"/>
  <c r="N21" i="13" s="1"/>
  <c r="O21" i="13"/>
  <c r="Q21" i="13"/>
  <c r="L21" i="13"/>
  <c r="J24" i="13"/>
  <c r="M21" i="13"/>
  <c r="J23" i="13"/>
  <c r="P24" i="13" l="1"/>
  <c r="P21" i="13" s="1"/>
  <c r="H21" i="13" s="1"/>
  <c r="J21" i="13"/>
  <c r="K24" i="13"/>
  <c r="K21" i="13" s="1"/>
  <c r="S21" i="13" s="1"/>
  <c r="G24" i="13"/>
</calcChain>
</file>

<file path=xl/sharedStrings.xml><?xml version="1.0" encoding="utf-8"?>
<sst xmlns="http://schemas.openxmlformats.org/spreadsheetml/2006/main" count="988" uniqueCount="142">
  <si>
    <t>к приказу Минэнерго России</t>
  </si>
  <si>
    <t>в базисном уровне цен</t>
  </si>
  <si>
    <t>Идентификатор инвестиционного проекта</t>
  </si>
  <si>
    <t>Причины отклонений</t>
  </si>
  <si>
    <t>%</t>
  </si>
  <si>
    <t>План</t>
  </si>
  <si>
    <t>Всего</t>
  </si>
  <si>
    <t>в прогнозных ценах соответствующих лет</t>
  </si>
  <si>
    <t xml:space="preserve"> Наименование инвестиционного проекта (группы инвестиционных проектов)</t>
  </si>
  <si>
    <t xml:space="preserve">Факт </t>
  </si>
  <si>
    <t>Приложение  № 12</t>
  </si>
  <si>
    <t>Номер группы инвестиционных проектов</t>
  </si>
  <si>
    <t xml:space="preserve">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</si>
  <si>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I квартал</t>
  </si>
  <si>
    <t>II квартал</t>
  </si>
  <si>
    <t>III квартал</t>
  </si>
  <si>
    <t>IV квартал</t>
  </si>
  <si>
    <t xml:space="preserve">                     полное наименование субъекта электроэнергетики</t>
  </si>
  <si>
    <t>ВСЕГО по инвестиционной программе, в том числе:</t>
  </si>
  <si>
    <t>1.1.1.1</t>
  </si>
  <si>
    <t>1.1.1.2</t>
  </si>
  <si>
    <t>1.1.1.3</t>
  </si>
  <si>
    <t>Отклонение от плана освоения по итогам отчетного периода</t>
  </si>
  <si>
    <t>Форма 12. Отчет об исполнении плана освоения капитальных вложений по инвестиционным проектам инвестиционной программы (квартальный)</t>
  </si>
  <si>
    <t>от « 25 » апреля 2018 г. № 320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</si>
  <si>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</si>
  <si>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млн. рублей
 (без НДС)</t>
  </si>
  <si>
    <t xml:space="preserve">Остаток освоения капитальных вложений 
на  конец отчетного периода,  
млн. рублей 
(без НДС) </t>
  </si>
  <si>
    <t>Технологическое присоединение, всего</t>
  </si>
  <si>
    <t>Г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</si>
  <si>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</si>
  <si>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</si>
  <si>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</si>
  <si>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</t>
  </si>
  <si>
    <t>Прочие инвестиционные проекты, всего</t>
  </si>
  <si>
    <t>Технологическое присоединение, всего , в том числе:</t>
  </si>
  <si>
    <t>1.1.</t>
  </si>
  <si>
    <t>Технологическое присоединение энергопринимающих устройств потребителей, всего , в том числе:</t>
  </si>
  <si>
    <t>1.1.1.</t>
  </si>
  <si>
    <t xml:space="preserve">Технологическое присоединение энергопринимающих устройств потребителей максимальной мощностью до 15 кВт включительно, всего </t>
  </si>
  <si>
    <t>1.1.2.</t>
  </si>
  <si>
    <t xml:space="preserve">Технологическое присоединение энергопринимающих устройств потребителей максимальной мощностью до 150 кВт включительно, всего </t>
  </si>
  <si>
    <t>1.1.3.</t>
  </si>
  <si>
    <t>Технологическое присоединение энергопринимающих устройств потребителей свыше 150 кВт, всего , в том числе:</t>
  </si>
  <si>
    <t>1.2.</t>
  </si>
  <si>
    <t>Технологическое присоединение объектов электросетевого хозяйства, всего , в том числе:</t>
  </si>
  <si>
    <t>1.2.1.</t>
  </si>
  <si>
    <t>Технологическое присоединение объектов электросетевого хозяйства, принадлежащих  иным сетевым организациям и иным лицам, всего , в том числе:</t>
  </si>
  <si>
    <t>1.2.2.</t>
  </si>
  <si>
    <t>Технологическое присоединение к электрическим сетям иных сетевых организаций, всего , в том числе:</t>
  </si>
  <si>
    <t>Технологическое присоединение объектов по производству электрической энергии всего 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</si>
  <si>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</si>
  <si>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</si>
  <si>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</si>
  <si>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</si>
  <si>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, в том числе:</t>
  </si>
  <si>
    <t>1.4.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</si>
  <si>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</si>
  <si>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</si>
  <si>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</si>
  <si>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Реконструкция, модернизация, техническое перевооружение всего 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</si>
  <si>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 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</si>
  <si>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</si>
  <si>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</si>
  <si>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</si>
  <si>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</si>
  <si>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</si>
  <si>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</si>
  <si>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</si>
  <si>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</si>
  <si>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</si>
  <si>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</si>
  <si>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</si>
  <si>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</si>
  <si>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</si>
  <si>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</si>
  <si>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</si>
  <si>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</si>
  <si>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</si>
  <si>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</si>
  <si>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</si>
  <si>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</si>
  <si>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</si>
  <si>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 xml:space="preserve">01. </t>
  </si>
  <si>
    <t>02.</t>
  </si>
  <si>
    <t xml:space="preserve">03. </t>
  </si>
  <si>
    <t>04.</t>
  </si>
  <si>
    <t>05.</t>
  </si>
  <si>
    <t>06.</t>
  </si>
  <si>
    <t>1.1.2.1.</t>
  </si>
  <si>
    <t>1.1.2.2.</t>
  </si>
  <si>
    <t>1.3.1.</t>
  </si>
  <si>
    <t>1.3.2.</t>
  </si>
  <si>
    <t>1.1.4.</t>
  </si>
  <si>
    <t>1.1.4.2.</t>
  </si>
  <si>
    <t>1.2.1.1.</t>
  </si>
  <si>
    <t>1.2.1.2.</t>
  </si>
  <si>
    <t>1.2.2.1.</t>
  </si>
  <si>
    <t>1.2.2.2.</t>
  </si>
  <si>
    <t>1.2.3.</t>
  </si>
  <si>
    <t>1.2.3.1.</t>
  </si>
  <si>
    <t>1.2.3.2.</t>
  </si>
  <si>
    <t>1.2.3.3.</t>
  </si>
  <si>
    <t>1.2.3.4.</t>
  </si>
  <si>
    <t>1.2.3.5.</t>
  </si>
  <si>
    <t>1.2.3.6.</t>
  </si>
  <si>
    <t>1.2.3.7.</t>
  </si>
  <si>
    <t>1.2.3.8.</t>
  </si>
  <si>
    <t>1.2.4.</t>
  </si>
  <si>
    <t>1.2.4.1.</t>
  </si>
  <si>
    <t>1.2.4.2.</t>
  </si>
  <si>
    <t>1.5.</t>
  </si>
  <si>
    <t>1.6.</t>
  </si>
  <si>
    <t>1.1.4.1.</t>
  </si>
  <si>
    <t>нд</t>
  </si>
  <si>
    <t>«Установка приборов учета, класс напряжения 0,22 (0,4) кВ, всего, в том числе:»</t>
  </si>
  <si>
    <t>Модернизация, техническое перевооружение линий электропередачи, всего, в том числе:</t>
  </si>
  <si>
    <t>Липецкая область</t>
  </si>
  <si>
    <t>Отчет о реализации инвестиционной программы АО "ОЭЗ ППТ "Липецк"</t>
  </si>
  <si>
    <t>1.4.1</t>
  </si>
  <si>
    <t>Строительство РП 10кВ №1. Развитие для электроснабжения резидентов ОЭЗ, расположенной в Елецком районе</t>
  </si>
  <si>
    <t>О_ЕРП_04</t>
  </si>
  <si>
    <t>1.3.</t>
  </si>
  <si>
    <t>1.2.3.4.4</t>
  </si>
  <si>
    <t>Монтаж приборов учета</t>
  </si>
  <si>
    <t>О_ЕРП_03</t>
  </si>
  <si>
    <t>1.2.1.2.1</t>
  </si>
  <si>
    <t>Реконструкция АСУ ТП ПС 110кВ в Грязинском районе</t>
  </si>
  <si>
    <t>О_ЕРП_01</t>
  </si>
  <si>
    <t>1.2.1.2.2</t>
  </si>
  <si>
    <t>О_ЕРП_02</t>
  </si>
  <si>
    <t>1.1.3.2</t>
  </si>
  <si>
    <t>1.1.3.1</t>
  </si>
  <si>
    <t>1.1.3.2.</t>
  </si>
  <si>
    <t>1.1.3.1.</t>
  </si>
  <si>
    <t xml:space="preserve">Освоение капитальных вложений  2025 г., млн. рублей (без НДС) </t>
  </si>
  <si>
    <t xml:space="preserve">Остаток освоения капитальных вложений 
на  01.01.2025 года ,  
млн. рублей 
(без НДС) </t>
  </si>
  <si>
    <t>Год раскрытия информации: 2025 год</t>
  </si>
  <si>
    <t xml:space="preserve">Фактический объем освоения капитальных вложений на  01.01.2025 года  в прогнозных ценах соответствующих лет, млн. рублей 
(без НДС) </t>
  </si>
  <si>
    <t>за 4 квартал  2025 года</t>
  </si>
  <si>
    <t xml:space="preserve">Утвержденные плановые значения показателей приведены в соответствии с  постановлением Управления энергетики и тарифов Липецкой области   
от 15.12.2025 года №50/18 "Об утверждении инвестиционной программы АО "ОЭЗ ППТ "Липецк" на 2025-2029 годы". </t>
  </si>
  <si>
    <t>Реконструкция ДГР 10 кВ на ПС 110 кВ в Грязинском районе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</si>
</sst>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</numFmts>
  <fonts count="38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u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F9E7F9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rgb="FF99F9EE"/>
        <bgColor indexed="64"/>
      </patternFill>
    </fill>
    <fill>
      <patternFill patternType="solid">
        <fgColor rgb="FFCFA5BE"/>
        <bgColor indexed="64"/>
      </patternFill>
    </fill>
    <fill>
      <patternFill patternType="solid">
        <fgColor rgb="FFC4D79B"/>
        <bgColor indexed="64"/>
      </patternFill>
    </fill>
  </fills>
  <borders count="2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24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8" fillId="0" borderId="0"/>
    <xf numFmtId="0" fontId="30" fillId="0" borderId="0"/>
    <xf numFmtId="0" fontId="30" fillId="0" borderId="0"/>
    <xf numFmtId="164" fontId="8" fillId="0" borderId="0" applyFont="0" applyFill="0" applyBorder="0" applyAlignment="0" applyProtection="0"/>
    <xf numFmtId="166" fontId="30" fillId="0" borderId="0" applyFont="0" applyFill="0" applyBorder="0" applyAlignment="0" applyProtection="0"/>
    <xf numFmtId="167" fontId="8" fillId="0" borderId="0" applyFont="0" applyFill="0" applyBorder="0" applyAlignment="0" applyProtection="0"/>
    <xf numFmtId="0" fontId="7" fillId="0" borderId="0"/>
    <xf numFmtId="0" fontId="6" fillId="0" borderId="0"/>
    <xf numFmtId="0" fontId="33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4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0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5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9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3" fillId="0" borderId="0"/>
    <xf numFmtId="0" fontId="33" fillId="0" borderId="0"/>
    <xf numFmtId="9" fontId="37" fillId="0" borderId="0" applyFont="0" applyFill="0" applyBorder="0" applyAlignment="0" applyProtection="0"/>
  </cellStyleXfs>
  <cellXfs count="91">
    <xf numFmtId="0" fontId="0" fillId="0" borderId="0" xfId="0"/>
    <xf numFmtId="0" fontId="31" fillId="0" borderId="0" xfId="37" applyFont="1" applyAlignment="1">
      <alignment horizontal="right"/>
    </xf>
    <xf numFmtId="0" fontId="9" fillId="24" borderId="0" xfId="37" applyFill="1"/>
    <xf numFmtId="0" fontId="31" fillId="24" borderId="0" xfId="37" applyFont="1" applyFill="1" applyAlignment="1">
      <alignment horizontal="right" vertical="center"/>
    </xf>
    <xf numFmtId="0" fontId="31" fillId="24" borderId="0" xfId="37" applyFont="1" applyFill="1" applyAlignment="1">
      <alignment horizontal="right"/>
    </xf>
    <xf numFmtId="0" fontId="29" fillId="24" borderId="0" xfId="54" applyFont="1" applyFill="1" applyAlignment="1">
      <alignment vertical="center"/>
    </xf>
    <xf numFmtId="0" fontId="31" fillId="24" borderId="0" xfId="37" applyFont="1" applyFill="1"/>
    <xf numFmtId="0" fontId="31" fillId="24" borderId="0" xfId="37" applyFont="1" applyFill="1" applyAlignment="1">
      <alignment wrapText="1"/>
    </xf>
    <xf numFmtId="0" fontId="31" fillId="24" borderId="0" xfId="0" applyFont="1" applyFill="1"/>
    <xf numFmtId="0" fontId="36" fillId="24" borderId="0" xfId="54" applyFont="1" applyFill="1" applyAlignment="1">
      <alignment vertical="center"/>
    </xf>
    <xf numFmtId="0" fontId="32" fillId="24" borderId="0" xfId="54" applyFont="1" applyFill="1" applyAlignment="1">
      <alignment vertical="center"/>
    </xf>
    <xf numFmtId="0" fontId="32" fillId="25" borderId="10" xfId="56" applyFont="1" applyFill="1" applyBorder="1" applyAlignment="1">
      <alignment horizontal="center" vertical="center" wrapText="1"/>
    </xf>
    <xf numFmtId="0" fontId="32" fillId="25" borderId="10" xfId="56" applyFont="1" applyFill="1" applyBorder="1" applyAlignment="1">
      <alignment horizontal="left" vertical="center" wrapText="1"/>
    </xf>
    <xf numFmtId="0" fontId="32" fillId="25" borderId="13" xfId="56" applyFont="1" applyFill="1" applyBorder="1" applyAlignment="1">
      <alignment horizontal="center" vertical="center" wrapText="1"/>
    </xf>
    <xf numFmtId="0" fontId="32" fillId="26" borderId="10" xfId="56" applyFont="1" applyFill="1" applyBorder="1" applyAlignment="1">
      <alignment horizontal="center" vertical="center" wrapText="1"/>
    </xf>
    <xf numFmtId="0" fontId="32" fillId="26" borderId="10" xfId="56" applyFont="1" applyFill="1" applyBorder="1" applyAlignment="1">
      <alignment horizontal="left" vertical="center" wrapText="1"/>
    </xf>
    <xf numFmtId="0" fontId="32" fillId="27" borderId="10" xfId="56" applyFont="1" applyFill="1" applyBorder="1" applyAlignment="1">
      <alignment horizontal="center" vertical="center" wrapText="1"/>
    </xf>
    <xf numFmtId="0" fontId="32" fillId="27" borderId="10" xfId="56" applyFont="1" applyFill="1" applyBorder="1" applyAlignment="1">
      <alignment horizontal="left" vertical="center" wrapText="1"/>
    </xf>
    <xf numFmtId="0" fontId="32" fillId="28" borderId="10" xfId="56" applyFont="1" applyFill="1" applyBorder="1" applyAlignment="1">
      <alignment horizontal="center" vertical="center" wrapText="1"/>
    </xf>
    <xf numFmtId="0" fontId="32" fillId="28" borderId="10" xfId="56" applyFont="1" applyFill="1" applyBorder="1" applyAlignment="1">
      <alignment horizontal="left" vertical="center" wrapText="1"/>
    </xf>
    <xf numFmtId="0" fontId="31" fillId="28" borderId="10" xfId="0" applyFont="1" applyFill="1" applyBorder="1" applyAlignment="1">
      <alignment horizontal="center" vertical="center"/>
    </xf>
    <xf numFmtId="0" fontId="29" fillId="25" borderId="10" xfId="56" applyFont="1" applyFill="1" applyBorder="1" applyAlignment="1">
      <alignment horizontal="center" vertical="center" wrapText="1"/>
    </xf>
    <xf numFmtId="0" fontId="29" fillId="26" borderId="10" xfId="56" applyFont="1" applyFill="1" applyBorder="1" applyAlignment="1">
      <alignment horizontal="center" vertical="center" wrapText="1"/>
    </xf>
    <xf numFmtId="0" fontId="29" fillId="27" borderId="10" xfId="56" applyFont="1" applyFill="1" applyBorder="1" applyAlignment="1">
      <alignment horizontal="center" vertical="center" wrapText="1"/>
    </xf>
    <xf numFmtId="0" fontId="29" fillId="28" borderId="10" xfId="56" applyFont="1" applyFill="1" applyBorder="1" applyAlignment="1">
      <alignment horizontal="center" vertical="center" wrapText="1"/>
    </xf>
    <xf numFmtId="0" fontId="9" fillId="28" borderId="10" xfId="0" applyFont="1" applyFill="1" applyBorder="1" applyAlignment="1">
      <alignment horizontal="center" vertical="center"/>
    </xf>
    <xf numFmtId="0" fontId="32" fillId="29" borderId="10" xfId="56" applyFont="1" applyFill="1" applyBorder="1" applyAlignment="1">
      <alignment horizontal="left" vertical="center" wrapText="1"/>
    </xf>
    <xf numFmtId="0" fontId="29" fillId="29" borderId="10" xfId="56" applyFont="1" applyFill="1" applyBorder="1" applyAlignment="1">
      <alignment horizontal="center" vertical="center" wrapText="1"/>
    </xf>
    <xf numFmtId="0" fontId="32" fillId="29" borderId="10" xfId="56" applyFont="1" applyFill="1" applyBorder="1" applyAlignment="1">
      <alignment horizontal="center" vertical="center" wrapText="1"/>
    </xf>
    <xf numFmtId="165" fontId="9" fillId="24" borderId="10" xfId="37" applyNumberFormat="1" applyFill="1" applyBorder="1" applyAlignment="1">
      <alignment horizontal="center" vertical="center" wrapText="1"/>
    </xf>
    <xf numFmtId="165" fontId="29" fillId="29" borderId="10" xfId="56" applyNumberFormat="1" applyFont="1" applyFill="1" applyBorder="1" applyAlignment="1">
      <alignment horizontal="center" vertical="center" wrapText="1"/>
    </xf>
    <xf numFmtId="165" fontId="29" fillId="27" borderId="10" xfId="56" applyNumberFormat="1" applyFont="1" applyFill="1" applyBorder="1" applyAlignment="1">
      <alignment horizontal="center" vertical="center" wrapText="1"/>
    </xf>
    <xf numFmtId="165" fontId="29" fillId="26" borderId="10" xfId="56" applyNumberFormat="1" applyFont="1" applyFill="1" applyBorder="1" applyAlignment="1">
      <alignment horizontal="center" vertical="center" wrapText="1"/>
    </xf>
    <xf numFmtId="165" fontId="29" fillId="25" borderId="10" xfId="56" applyNumberFormat="1" applyFont="1" applyFill="1" applyBorder="1" applyAlignment="1">
      <alignment horizontal="center" vertical="center" wrapText="1"/>
    </xf>
    <xf numFmtId="1" fontId="29" fillId="25" borderId="10" xfId="56" applyNumberFormat="1" applyFont="1" applyFill="1" applyBorder="1" applyAlignment="1">
      <alignment horizontal="center" vertical="center" wrapText="1"/>
    </xf>
    <xf numFmtId="0" fontId="29" fillId="24" borderId="10" xfId="56" applyFont="1" applyFill="1" applyBorder="1" applyAlignment="1">
      <alignment horizontal="center" vertical="center" wrapText="1"/>
    </xf>
    <xf numFmtId="0" fontId="32" fillId="24" borderId="10" xfId="56" applyFont="1" applyFill="1" applyBorder="1" applyAlignment="1">
      <alignment horizontal="left" vertical="center" wrapText="1"/>
    </xf>
    <xf numFmtId="0" fontId="32" fillId="24" borderId="10" xfId="56" applyFont="1" applyFill="1" applyBorder="1" applyAlignment="1">
      <alignment horizontal="center" vertical="center" wrapText="1"/>
    </xf>
    <xf numFmtId="165" fontId="29" fillId="24" borderId="10" xfId="56" applyNumberFormat="1" applyFont="1" applyFill="1" applyBorder="1" applyAlignment="1">
      <alignment horizontal="center" vertical="center" wrapText="1"/>
    </xf>
    <xf numFmtId="9" fontId="29" fillId="24" borderId="10" xfId="623" applyFont="1" applyFill="1" applyBorder="1" applyAlignment="1">
      <alignment horizontal="center" vertical="center" wrapText="1"/>
    </xf>
    <xf numFmtId="2" fontId="29" fillId="25" borderId="10" xfId="56" applyNumberFormat="1" applyFont="1" applyFill="1" applyBorder="1" applyAlignment="1">
      <alignment horizontal="center" vertical="center" wrapText="1"/>
    </xf>
    <xf numFmtId="165" fontId="9" fillId="25" borderId="10" xfId="37" applyNumberFormat="1" applyFill="1" applyBorder="1" applyAlignment="1">
      <alignment horizontal="center" vertical="center" wrapText="1"/>
    </xf>
    <xf numFmtId="165" fontId="29" fillId="24" borderId="0" xfId="54" applyNumberFormat="1" applyFont="1" applyFill="1" applyAlignment="1">
      <alignment horizontal="center" vertical="center"/>
    </xf>
    <xf numFmtId="2" fontId="9" fillId="24" borderId="10" xfId="37" applyNumberFormat="1" applyFill="1" applyBorder="1" applyAlignment="1">
      <alignment horizontal="center" vertical="center" wrapText="1"/>
    </xf>
    <xf numFmtId="9" fontId="29" fillId="25" borderId="10" xfId="623" applyFont="1" applyFill="1" applyBorder="1" applyAlignment="1">
      <alignment horizontal="center" vertical="center" wrapText="1"/>
    </xf>
    <xf numFmtId="165" fontId="9" fillId="24" borderId="0" xfId="37" applyNumberFormat="1" applyFill="1"/>
    <xf numFmtId="49" fontId="29" fillId="24" borderId="10" xfId="56" applyNumberFormat="1" applyFont="1" applyFill="1" applyBorder="1" applyAlignment="1">
      <alignment horizontal="center" vertical="center" wrapText="1"/>
    </xf>
    <xf numFmtId="2" fontId="29" fillId="27" borderId="10" xfId="56" applyNumberFormat="1" applyFont="1" applyFill="1" applyBorder="1" applyAlignment="1">
      <alignment horizontal="center" vertical="center" wrapText="1"/>
    </xf>
    <xf numFmtId="2" fontId="29" fillId="29" borderId="10" xfId="56" applyNumberFormat="1" applyFont="1" applyFill="1" applyBorder="1" applyAlignment="1">
      <alignment horizontal="center" vertical="center" wrapText="1"/>
    </xf>
    <xf numFmtId="2" fontId="29" fillId="24" borderId="10" xfId="56" applyNumberFormat="1" applyFont="1" applyFill="1" applyBorder="1" applyAlignment="1">
      <alignment horizontal="center" vertical="center" wrapText="1"/>
    </xf>
    <xf numFmtId="0" fontId="9" fillId="24" borderId="20" xfId="37" applyFill="1" applyBorder="1"/>
    <xf numFmtId="165" fontId="9" fillId="24" borderId="20" xfId="37" applyNumberFormat="1" applyFill="1" applyBorder="1"/>
    <xf numFmtId="2" fontId="29" fillId="26" borderId="10" xfId="56" applyNumberFormat="1" applyFont="1" applyFill="1" applyBorder="1" applyAlignment="1">
      <alignment horizontal="center" vertical="center" wrapText="1"/>
    </xf>
    <xf numFmtId="165" fontId="9" fillId="26" borderId="10" xfId="37" applyNumberFormat="1" applyFill="1" applyBorder="1" applyAlignment="1">
      <alignment horizontal="center" vertical="center" wrapText="1"/>
    </xf>
    <xf numFmtId="0" fontId="9" fillId="24" borderId="12" xfId="37" applyFill="1" applyBorder="1" applyAlignment="1">
      <alignment horizontal="center" vertical="center" wrapText="1"/>
    </xf>
    <xf numFmtId="0" fontId="9" fillId="24" borderId="10" xfId="37" applyFill="1" applyBorder="1" applyAlignment="1">
      <alignment horizontal="center" vertical="center" wrapText="1"/>
    </xf>
    <xf numFmtId="0" fontId="31" fillId="24" borderId="0" xfId="37" applyFont="1" applyFill="1" applyAlignment="1">
      <alignment horizontal="center"/>
    </xf>
    <xf numFmtId="0" fontId="29" fillId="24" borderId="0" xfId="54" applyFont="1" applyFill="1" applyAlignment="1">
      <alignment horizontal="center" vertical="center"/>
    </xf>
    <xf numFmtId="0" fontId="9" fillId="24" borderId="15" xfId="37" applyFill="1" applyBorder="1" applyAlignment="1">
      <alignment horizontal="center" vertical="center" wrapText="1"/>
    </xf>
    <xf numFmtId="0" fontId="9" fillId="24" borderId="0" xfId="37" applyFill="1" applyAlignment="1">
      <alignment wrapText="1"/>
    </xf>
    <xf numFmtId="9" fontId="29" fillId="26" borderId="10" xfId="623" applyFont="1" applyFill="1" applyBorder="1" applyAlignment="1">
      <alignment horizontal="center" vertical="center" wrapText="1"/>
    </xf>
    <xf numFmtId="165" fontId="9" fillId="29" borderId="10" xfId="37" applyNumberFormat="1" applyFill="1" applyBorder="1" applyAlignment="1">
      <alignment horizontal="center" vertical="center" wrapText="1"/>
    </xf>
    <xf numFmtId="9" fontId="29" fillId="29" borderId="10" xfId="623" applyFont="1" applyFill="1" applyBorder="1" applyAlignment="1">
      <alignment horizontal="center" vertical="center" wrapText="1"/>
    </xf>
    <xf numFmtId="0" fontId="29" fillId="0" borderId="10" xfId="56" applyFont="1" applyFill="1" applyBorder="1" applyAlignment="1">
      <alignment horizontal="center" vertical="center" wrapText="1"/>
    </xf>
    <xf numFmtId="0" fontId="32" fillId="0" borderId="10" xfId="56" applyFont="1" applyFill="1" applyBorder="1" applyAlignment="1">
      <alignment horizontal="left" vertical="center" wrapText="1"/>
    </xf>
    <xf numFmtId="0" fontId="32" fillId="0" borderId="10" xfId="56" applyFont="1" applyFill="1" applyBorder="1" applyAlignment="1">
      <alignment horizontal="center" vertical="center" wrapText="1"/>
    </xf>
    <xf numFmtId="165" fontId="29" fillId="0" borderId="10" xfId="56" applyNumberFormat="1" applyFont="1" applyFill="1" applyBorder="1" applyAlignment="1">
      <alignment horizontal="center" vertical="center" wrapText="1"/>
    </xf>
    <xf numFmtId="2" fontId="29" fillId="0" borderId="10" xfId="56" applyNumberFormat="1" applyFont="1" applyFill="1" applyBorder="1" applyAlignment="1">
      <alignment horizontal="center" vertical="center" wrapText="1"/>
    </xf>
    <xf numFmtId="0" fontId="9" fillId="0" borderId="0" xfId="37" applyFill="1"/>
    <xf numFmtId="49" fontId="9" fillId="28" borderId="10" xfId="0" applyNumberFormat="1" applyFont="1" applyFill="1" applyBorder="1" applyAlignment="1">
      <alignment horizontal="center" vertical="center"/>
    </xf>
    <xf numFmtId="49" fontId="29" fillId="28" borderId="10" xfId="56" applyNumberFormat="1" applyFont="1" applyFill="1" applyBorder="1" applyAlignment="1">
      <alignment horizontal="center" vertical="center" wrapText="1"/>
    </xf>
    <xf numFmtId="0" fontId="32" fillId="24" borderId="0" xfId="54" applyFont="1" applyFill="1" applyAlignment="1">
      <alignment horizontal="center" vertical="center" wrapText="1"/>
    </xf>
    <xf numFmtId="0" fontId="32" fillId="24" borderId="0" xfId="54" applyFont="1" applyFill="1" applyAlignment="1">
      <alignment horizontal="center" vertical="center"/>
    </xf>
    <xf numFmtId="0" fontId="31" fillId="24" borderId="0" xfId="37" applyFont="1" applyFill="1" applyAlignment="1">
      <alignment horizontal="center"/>
    </xf>
    <xf numFmtId="0" fontId="31" fillId="24" borderId="0" xfId="37" applyFont="1" applyFill="1" applyAlignment="1">
      <alignment horizontal="center" wrapText="1"/>
    </xf>
    <xf numFmtId="0" fontId="29" fillId="24" borderId="0" xfId="54" applyFont="1" applyFill="1" applyAlignment="1">
      <alignment horizontal="center" vertical="center"/>
    </xf>
    <xf numFmtId="0" fontId="31" fillId="24" borderId="0" xfId="0" applyFont="1" applyFill="1" applyAlignment="1">
      <alignment horizontal="center"/>
    </xf>
    <xf numFmtId="0" fontId="9" fillId="24" borderId="11" xfId="37" applyFill="1" applyBorder="1" applyAlignment="1">
      <alignment horizontal="center" vertical="center" wrapText="1"/>
    </xf>
    <xf numFmtId="0" fontId="9" fillId="24" borderId="16" xfId="37" applyFill="1" applyBorder="1" applyAlignment="1">
      <alignment horizontal="center" vertical="center" wrapText="1"/>
    </xf>
    <xf numFmtId="0" fontId="9" fillId="24" borderId="13" xfId="37" applyFill="1" applyBorder="1" applyAlignment="1">
      <alignment horizontal="center" vertical="center" wrapText="1"/>
    </xf>
    <xf numFmtId="0" fontId="9" fillId="24" borderId="10" xfId="37" applyFill="1" applyBorder="1" applyAlignment="1">
      <alignment horizontal="center" vertical="center" wrapText="1"/>
    </xf>
    <xf numFmtId="0" fontId="9" fillId="24" borderId="12" xfId="37" applyFill="1" applyBorder="1" applyAlignment="1">
      <alignment horizontal="center" vertical="center" wrapText="1"/>
    </xf>
    <xf numFmtId="0" fontId="9" fillId="24" borderId="23" xfId="37" applyFill="1" applyBorder="1" applyAlignment="1">
      <alignment horizontal="center" vertical="center" wrapText="1"/>
    </xf>
    <xf numFmtId="0" fontId="9" fillId="24" borderId="17" xfId="37" applyFill="1" applyBorder="1" applyAlignment="1">
      <alignment horizontal="center" vertical="center" wrapText="1"/>
    </xf>
    <xf numFmtId="0" fontId="9" fillId="24" borderId="15" xfId="37" applyFill="1" applyBorder="1" applyAlignment="1">
      <alignment horizontal="center" vertical="center" wrapText="1"/>
    </xf>
    <xf numFmtId="0" fontId="9" fillId="24" borderId="19" xfId="37" applyFill="1" applyBorder="1" applyAlignment="1">
      <alignment horizontal="center" vertical="center" wrapText="1"/>
    </xf>
    <xf numFmtId="0" fontId="9" fillId="24" borderId="21" xfId="37" applyFill="1" applyBorder="1" applyAlignment="1">
      <alignment horizontal="center" vertical="center" wrapText="1"/>
    </xf>
    <xf numFmtId="0" fontId="9" fillId="24" borderId="22" xfId="37" applyFill="1" applyBorder="1" applyAlignment="1">
      <alignment horizontal="center" vertical="center" wrapText="1"/>
    </xf>
    <xf numFmtId="0" fontId="9" fillId="24" borderId="14" xfId="37" applyFill="1" applyBorder="1" applyAlignment="1">
      <alignment horizontal="center" vertical="center" wrapText="1"/>
    </xf>
    <xf numFmtId="0" fontId="9" fillId="24" borderId="18" xfId="37" applyFill="1" applyBorder="1" applyAlignment="1">
      <alignment horizontal="center" vertical="center" wrapText="1"/>
    </xf>
    <xf numFmtId="0" fontId="9" fillId="24" borderId="10" xfId="37" applyFill="1" applyBorder="1" applyAlignment="1">
      <alignment horizontal="center" vertical="center" textRotation="90" wrapText="1"/>
    </xf>
  </cellXfs>
  <cellStyles count="624">
    <cellStyle name="20% — акцент1" xfId="1" builtinId="30" customBuiltin="1"/>
    <cellStyle name="20% - Акцент1 2" xfId="59"/>
    <cellStyle name="20% — акцент2" xfId="2" builtinId="34" customBuiltin="1"/>
    <cellStyle name="20% - Акцент2 2" xfId="60"/>
    <cellStyle name="20% — акцент3" xfId="3" builtinId="38" customBuiltin="1"/>
    <cellStyle name="20% - Акцент3 2" xfId="61"/>
    <cellStyle name="20% — акцент4" xfId="4" builtinId="42" customBuiltin="1"/>
    <cellStyle name="20% - Акцент4 2" xfId="62"/>
    <cellStyle name="20% — акцент5" xfId="5" builtinId="46" customBuiltin="1"/>
    <cellStyle name="20% - Акцент5 2" xfId="63"/>
    <cellStyle name="20% — акцент6" xfId="6" builtinId="50" customBuiltin="1"/>
    <cellStyle name="20% - Акцент6 2" xfId="64"/>
    <cellStyle name="40% — акцент1" xfId="7" builtinId="31" customBuiltin="1"/>
    <cellStyle name="40% - Акцент1 2" xfId="65"/>
    <cellStyle name="40% — акцент2" xfId="8" builtinId="35" customBuiltin="1"/>
    <cellStyle name="40% - Акцент2 2" xfId="66"/>
    <cellStyle name="40% — акцент3" xfId="9" builtinId="39" customBuiltin="1"/>
    <cellStyle name="40% - Акцент3 2" xfId="67"/>
    <cellStyle name="40% — акцент4" xfId="10" builtinId="43" customBuiltin="1"/>
    <cellStyle name="40% - Акцент4 2" xfId="68"/>
    <cellStyle name="40% — акцент5" xfId="11" builtinId="47" customBuiltin="1"/>
    <cellStyle name="40% - Акцент5 2" xfId="69"/>
    <cellStyle name="40% — акцент6" xfId="12" builtinId="51" customBuiltin="1"/>
    <cellStyle name="40% - Акцент6 2" xfId="70"/>
    <cellStyle name="60% — акцент1" xfId="13" builtinId="32" customBuiltin="1"/>
    <cellStyle name="60% - Акцент1 2" xfId="71"/>
    <cellStyle name="60% — акцент2" xfId="14" builtinId="36" customBuiltin="1"/>
    <cellStyle name="60% - Акцент2 2" xfId="72"/>
    <cellStyle name="60% — акцент3" xfId="15" builtinId="40" customBuiltin="1"/>
    <cellStyle name="60% - Акцент3 2" xfId="73"/>
    <cellStyle name="60% — акцент4" xfId="16" builtinId="44" customBuiltin="1"/>
    <cellStyle name="60% - Акцент4 2" xfId="74"/>
    <cellStyle name="60% — акцент5" xfId="17" builtinId="48" customBuiltin="1"/>
    <cellStyle name="60% - Акцент5 2" xfId="75"/>
    <cellStyle name="60% — акцент6" xfId="18" builtinId="52" customBuiltin="1"/>
    <cellStyle name="60% - Акцент6 2" xfId="76"/>
    <cellStyle name="Normal 2" xfId="77"/>
    <cellStyle name="Акцент1" xfId="19" builtinId="29" customBuiltin="1"/>
    <cellStyle name="Акцент1 2" xfId="78"/>
    <cellStyle name="Акцент2" xfId="20" builtinId="33" customBuiltin="1"/>
    <cellStyle name="Акцент2 2" xfId="79"/>
    <cellStyle name="Акцент3" xfId="21" builtinId="37" customBuiltin="1"/>
    <cellStyle name="Акцент3 2" xfId="80"/>
    <cellStyle name="Акцент4" xfId="22" builtinId="41" customBuiltin="1"/>
    <cellStyle name="Акцент4 2" xfId="81"/>
    <cellStyle name="Акцент5" xfId="23" builtinId="45" customBuiltin="1"/>
    <cellStyle name="Акцент5 2" xfId="82"/>
    <cellStyle name="Акцент6" xfId="24" builtinId="49" customBuiltin="1"/>
    <cellStyle name="Акцент6 2" xfId="83"/>
    <cellStyle name="Ввод " xfId="25" builtinId="20" customBuiltin="1"/>
    <cellStyle name="Ввод  2" xfId="84"/>
    <cellStyle name="Вывод" xfId="26" builtinId="21" customBuiltin="1"/>
    <cellStyle name="Вывод 2" xfId="85"/>
    <cellStyle name="Вычисление" xfId="27" builtinId="22" customBuiltin="1"/>
    <cellStyle name="Вычисление 2" xfId="86"/>
    <cellStyle name="Заголовок 1" xfId="28" builtinId="16" customBuiltin="1"/>
    <cellStyle name="Заголовок 1 2" xfId="87"/>
    <cellStyle name="Заголовок 2" xfId="29" builtinId="17" customBuiltin="1"/>
    <cellStyle name="Заголовок 2 2" xfId="88"/>
    <cellStyle name="Заголовок 3" xfId="30" builtinId="18" customBuiltin="1"/>
    <cellStyle name="Заголовок 3 2" xfId="89"/>
    <cellStyle name="Заголовок 4" xfId="31" builtinId="19" customBuiltin="1"/>
    <cellStyle name="Заголовок 4 2" xfId="90"/>
    <cellStyle name="Итог" xfId="32" builtinId="25" customBuiltin="1"/>
    <cellStyle name="Итог 2" xfId="91"/>
    <cellStyle name="Контрольная ячейка" xfId="33" builtinId="23" customBuiltin="1"/>
    <cellStyle name="Контрольная ячейка 2" xfId="92"/>
    <cellStyle name="Название" xfId="34" builtinId="15" customBuiltin="1"/>
    <cellStyle name="Название 2" xfId="93"/>
    <cellStyle name="Нейтральный" xfId="35" builtinId="28" customBuiltin="1"/>
    <cellStyle name="Нейтральный 2" xfId="94"/>
    <cellStyle name="Обычный" xfId="0" builtinId="0"/>
    <cellStyle name="Обычный 10" xfId="278"/>
    <cellStyle name="Обычный 103" xfId="621"/>
    <cellStyle name="Обычный 12 2" xfId="47"/>
    <cellStyle name="Обычный 2" xfId="36"/>
    <cellStyle name="Обычный 2 2 3" xfId="622"/>
    <cellStyle name="Обычный 2 26 2" xfId="114"/>
    <cellStyle name="Обычный 3" xfId="37"/>
    <cellStyle name="Обычный 3 2" xfId="56"/>
    <cellStyle name="Обычный 3 2 2 2" xfId="48"/>
    <cellStyle name="Обычный 3 21" xfId="102"/>
    <cellStyle name="Обычный 4" xfId="44"/>
    <cellStyle name="Обычный 4 2" xfId="55"/>
    <cellStyle name="Обычный 5" xfId="45"/>
    <cellStyle name="Обычный 6" xfId="46"/>
    <cellStyle name="Обычный 6 10" xfId="279"/>
    <cellStyle name="Обычный 6 11" xfId="450"/>
    <cellStyle name="Обычный 6 2" xfId="52"/>
    <cellStyle name="Обычный 6 2 10" xfId="109"/>
    <cellStyle name="Обычный 6 2 11" xfId="282"/>
    <cellStyle name="Обычный 6 2 12" xfId="453"/>
    <cellStyle name="Обычный 6 2 2" xfId="53"/>
    <cellStyle name="Обычный 6 2 2 10" xfId="283"/>
    <cellStyle name="Обычный 6 2 2 11" xfId="454"/>
    <cellStyle name="Обычный 6 2 2 2" xfId="116"/>
    <cellStyle name="Обычный 6 2 2 2 2" xfId="133"/>
    <cellStyle name="Обычный 6 2 2 2 2 2" xfId="137"/>
    <cellStyle name="Обычный 6 2 2 2 2 2 2" xfId="138"/>
    <cellStyle name="Обычный 6 2 2 2 2 2 2 2" xfId="310"/>
    <cellStyle name="Обычный 6 2 2 2 2 2 2 3" xfId="481"/>
    <cellStyle name="Обычный 6 2 2 2 2 2 3" xfId="139"/>
    <cellStyle name="Обычный 6 2 2 2 2 2 3 2" xfId="311"/>
    <cellStyle name="Обычный 6 2 2 2 2 2 3 3" xfId="482"/>
    <cellStyle name="Обычный 6 2 2 2 2 2 4" xfId="309"/>
    <cellStyle name="Обычный 6 2 2 2 2 2 5" xfId="480"/>
    <cellStyle name="Обычный 6 2 2 2 2 3" xfId="140"/>
    <cellStyle name="Обычный 6 2 2 2 2 3 2" xfId="312"/>
    <cellStyle name="Обычный 6 2 2 2 2 3 3" xfId="483"/>
    <cellStyle name="Обычный 6 2 2 2 2 4" xfId="141"/>
    <cellStyle name="Обычный 6 2 2 2 2 4 2" xfId="313"/>
    <cellStyle name="Обычный 6 2 2 2 2 4 3" xfId="484"/>
    <cellStyle name="Обычный 6 2 2 2 2 5" xfId="305"/>
    <cellStyle name="Обычный 6 2 2 2 2 6" xfId="476"/>
    <cellStyle name="Обычный 6 2 2 2 3" xfId="135"/>
    <cellStyle name="Обычный 6 2 2 2 3 2" xfId="142"/>
    <cellStyle name="Обычный 6 2 2 2 3 2 2" xfId="314"/>
    <cellStyle name="Обычный 6 2 2 2 3 2 3" xfId="485"/>
    <cellStyle name="Обычный 6 2 2 2 3 3" xfId="143"/>
    <cellStyle name="Обычный 6 2 2 2 3 3 2" xfId="315"/>
    <cellStyle name="Обычный 6 2 2 2 3 3 3" xfId="486"/>
    <cellStyle name="Обычный 6 2 2 2 3 4" xfId="307"/>
    <cellStyle name="Обычный 6 2 2 2 3 5" xfId="478"/>
    <cellStyle name="Обычный 6 2 2 2 4" xfId="144"/>
    <cellStyle name="Обычный 6 2 2 2 4 2" xfId="316"/>
    <cellStyle name="Обычный 6 2 2 2 4 3" xfId="487"/>
    <cellStyle name="Обычный 6 2 2 2 5" xfId="145"/>
    <cellStyle name="Обычный 6 2 2 2 5 2" xfId="317"/>
    <cellStyle name="Обычный 6 2 2 2 5 3" xfId="488"/>
    <cellStyle name="Обычный 6 2 2 2 6" xfId="288"/>
    <cellStyle name="Обычный 6 2 2 2 7" xfId="459"/>
    <cellStyle name="Обычный 6 2 2 3" xfId="128"/>
    <cellStyle name="Обычный 6 2 2 3 2" xfId="146"/>
    <cellStyle name="Обычный 6 2 2 3 2 2" xfId="147"/>
    <cellStyle name="Обычный 6 2 2 3 2 2 2" xfId="319"/>
    <cellStyle name="Обычный 6 2 2 3 2 2 3" xfId="490"/>
    <cellStyle name="Обычный 6 2 2 3 2 3" xfId="148"/>
    <cellStyle name="Обычный 6 2 2 3 2 3 2" xfId="320"/>
    <cellStyle name="Обычный 6 2 2 3 2 3 3" xfId="491"/>
    <cellStyle name="Обычный 6 2 2 3 2 4" xfId="318"/>
    <cellStyle name="Обычный 6 2 2 3 2 5" xfId="489"/>
    <cellStyle name="Обычный 6 2 2 3 3" xfId="149"/>
    <cellStyle name="Обычный 6 2 2 3 3 2" xfId="321"/>
    <cellStyle name="Обычный 6 2 2 3 3 3" xfId="492"/>
    <cellStyle name="Обычный 6 2 2 3 4" xfId="150"/>
    <cellStyle name="Обычный 6 2 2 3 4 2" xfId="322"/>
    <cellStyle name="Обычный 6 2 2 3 4 3" xfId="493"/>
    <cellStyle name="Обычный 6 2 2 3 5" xfId="300"/>
    <cellStyle name="Обычный 6 2 2 3 6" xfId="471"/>
    <cellStyle name="Обычный 6 2 2 4" xfId="121"/>
    <cellStyle name="Обычный 6 2 2 4 2" xfId="151"/>
    <cellStyle name="Обычный 6 2 2 4 2 2" xfId="152"/>
    <cellStyle name="Обычный 6 2 2 4 2 2 2" xfId="324"/>
    <cellStyle name="Обычный 6 2 2 4 2 2 3" xfId="495"/>
    <cellStyle name="Обычный 6 2 2 4 2 3" xfId="153"/>
    <cellStyle name="Обычный 6 2 2 4 2 3 2" xfId="325"/>
    <cellStyle name="Обычный 6 2 2 4 2 3 3" xfId="496"/>
    <cellStyle name="Обычный 6 2 2 4 2 4" xfId="323"/>
    <cellStyle name="Обычный 6 2 2 4 2 5" xfId="494"/>
    <cellStyle name="Обычный 6 2 2 4 3" xfId="154"/>
    <cellStyle name="Обычный 6 2 2 4 3 2" xfId="326"/>
    <cellStyle name="Обычный 6 2 2 4 3 3" xfId="497"/>
    <cellStyle name="Обычный 6 2 2 4 4" xfId="155"/>
    <cellStyle name="Обычный 6 2 2 4 4 2" xfId="327"/>
    <cellStyle name="Обычный 6 2 2 4 4 3" xfId="498"/>
    <cellStyle name="Обычный 6 2 2 4 5" xfId="293"/>
    <cellStyle name="Обычный 6 2 2 4 6" xfId="464"/>
    <cellStyle name="Обычный 6 2 2 5" xfId="156"/>
    <cellStyle name="Обычный 6 2 2 5 2" xfId="157"/>
    <cellStyle name="Обычный 6 2 2 5 2 2" xfId="329"/>
    <cellStyle name="Обычный 6 2 2 5 2 3" xfId="500"/>
    <cellStyle name="Обычный 6 2 2 5 3" xfId="158"/>
    <cellStyle name="Обычный 6 2 2 5 3 2" xfId="330"/>
    <cellStyle name="Обычный 6 2 2 5 3 3" xfId="501"/>
    <cellStyle name="Обычный 6 2 2 5 4" xfId="328"/>
    <cellStyle name="Обычный 6 2 2 5 5" xfId="499"/>
    <cellStyle name="Обычный 6 2 2 6" xfId="159"/>
    <cellStyle name="Обычный 6 2 2 6 2" xfId="331"/>
    <cellStyle name="Обычный 6 2 2 6 3" xfId="502"/>
    <cellStyle name="Обычный 6 2 2 7" xfId="160"/>
    <cellStyle name="Обычный 6 2 2 7 2" xfId="332"/>
    <cellStyle name="Обычный 6 2 2 7 3" xfId="503"/>
    <cellStyle name="Обычный 6 2 2 8" xfId="161"/>
    <cellStyle name="Обычный 6 2 2 8 2" xfId="333"/>
    <cellStyle name="Обычный 6 2 2 8 3" xfId="504"/>
    <cellStyle name="Обычный 6 2 2 9" xfId="110"/>
    <cellStyle name="Обычный 6 2 3" xfId="101"/>
    <cellStyle name="Обычный 6 2 3 10" xfId="285"/>
    <cellStyle name="Обычный 6 2 3 11" xfId="456"/>
    <cellStyle name="Обычный 6 2 3 2" xfId="115"/>
    <cellStyle name="Обычный 6 2 3 2 2" xfId="132"/>
    <cellStyle name="Обычный 6 2 3 2 2 2" xfId="162"/>
    <cellStyle name="Обычный 6 2 3 2 2 2 2" xfId="163"/>
    <cellStyle name="Обычный 6 2 3 2 2 2 2 2" xfId="335"/>
    <cellStyle name="Обычный 6 2 3 2 2 2 2 3" xfId="506"/>
    <cellStyle name="Обычный 6 2 3 2 2 2 3" xfId="164"/>
    <cellStyle name="Обычный 6 2 3 2 2 2 3 2" xfId="336"/>
    <cellStyle name="Обычный 6 2 3 2 2 2 3 3" xfId="507"/>
    <cellStyle name="Обычный 6 2 3 2 2 2 4" xfId="334"/>
    <cellStyle name="Обычный 6 2 3 2 2 2 5" xfId="505"/>
    <cellStyle name="Обычный 6 2 3 2 2 3" xfId="165"/>
    <cellStyle name="Обычный 6 2 3 2 2 3 2" xfId="337"/>
    <cellStyle name="Обычный 6 2 3 2 2 3 3" xfId="508"/>
    <cellStyle name="Обычный 6 2 3 2 2 4" xfId="166"/>
    <cellStyle name="Обычный 6 2 3 2 2 4 2" xfId="338"/>
    <cellStyle name="Обычный 6 2 3 2 2 4 3" xfId="509"/>
    <cellStyle name="Обычный 6 2 3 2 2 5" xfId="304"/>
    <cellStyle name="Обычный 6 2 3 2 2 6" xfId="475"/>
    <cellStyle name="Обычный 6 2 3 2 3" xfId="134"/>
    <cellStyle name="Обычный 6 2 3 2 3 2" xfId="167"/>
    <cellStyle name="Обычный 6 2 3 2 3 2 2" xfId="339"/>
    <cellStyle name="Обычный 6 2 3 2 3 2 3" xfId="510"/>
    <cellStyle name="Обычный 6 2 3 2 3 3" xfId="168"/>
    <cellStyle name="Обычный 6 2 3 2 3 3 2" xfId="340"/>
    <cellStyle name="Обычный 6 2 3 2 3 3 3" xfId="511"/>
    <cellStyle name="Обычный 6 2 3 2 3 4" xfId="306"/>
    <cellStyle name="Обычный 6 2 3 2 3 5" xfId="477"/>
    <cellStyle name="Обычный 6 2 3 2 4" xfId="169"/>
    <cellStyle name="Обычный 6 2 3 2 4 2" xfId="341"/>
    <cellStyle name="Обычный 6 2 3 2 4 3" xfId="512"/>
    <cellStyle name="Обычный 6 2 3 2 5" xfId="170"/>
    <cellStyle name="Обычный 6 2 3 2 5 2" xfId="342"/>
    <cellStyle name="Обычный 6 2 3 2 5 3" xfId="513"/>
    <cellStyle name="Обычный 6 2 3 2 6" xfId="287"/>
    <cellStyle name="Обычный 6 2 3 2 7" xfId="458"/>
    <cellStyle name="Обычный 6 2 3 3" xfId="130"/>
    <cellStyle name="Обычный 6 2 3 3 2" xfId="171"/>
    <cellStyle name="Обычный 6 2 3 3 2 2" xfId="172"/>
    <cellStyle name="Обычный 6 2 3 3 2 2 2" xfId="344"/>
    <cellStyle name="Обычный 6 2 3 3 2 2 3" xfId="515"/>
    <cellStyle name="Обычный 6 2 3 3 2 3" xfId="173"/>
    <cellStyle name="Обычный 6 2 3 3 2 3 2" xfId="345"/>
    <cellStyle name="Обычный 6 2 3 3 2 3 3" xfId="516"/>
    <cellStyle name="Обычный 6 2 3 3 2 4" xfId="343"/>
    <cellStyle name="Обычный 6 2 3 3 2 5" xfId="514"/>
    <cellStyle name="Обычный 6 2 3 3 3" xfId="174"/>
    <cellStyle name="Обычный 6 2 3 3 3 2" xfId="346"/>
    <cellStyle name="Обычный 6 2 3 3 3 3" xfId="517"/>
    <cellStyle name="Обычный 6 2 3 3 4" xfId="175"/>
    <cellStyle name="Обычный 6 2 3 3 4 2" xfId="347"/>
    <cellStyle name="Обычный 6 2 3 3 4 3" xfId="518"/>
    <cellStyle name="Обычный 6 2 3 3 5" xfId="302"/>
    <cellStyle name="Обычный 6 2 3 3 6" xfId="473"/>
    <cellStyle name="Обычный 6 2 3 4" xfId="123"/>
    <cellStyle name="Обычный 6 2 3 4 2" xfId="176"/>
    <cellStyle name="Обычный 6 2 3 4 2 2" xfId="177"/>
    <cellStyle name="Обычный 6 2 3 4 2 2 2" xfId="349"/>
    <cellStyle name="Обычный 6 2 3 4 2 2 3" xfId="520"/>
    <cellStyle name="Обычный 6 2 3 4 2 3" xfId="178"/>
    <cellStyle name="Обычный 6 2 3 4 2 3 2" xfId="350"/>
    <cellStyle name="Обычный 6 2 3 4 2 3 3" xfId="521"/>
    <cellStyle name="Обычный 6 2 3 4 2 4" xfId="348"/>
    <cellStyle name="Обычный 6 2 3 4 2 5" xfId="519"/>
    <cellStyle name="Обычный 6 2 3 4 3" xfId="179"/>
    <cellStyle name="Обычный 6 2 3 4 3 2" xfId="351"/>
    <cellStyle name="Обычный 6 2 3 4 3 3" xfId="522"/>
    <cellStyle name="Обычный 6 2 3 4 4" xfId="180"/>
    <cellStyle name="Обычный 6 2 3 4 4 2" xfId="352"/>
    <cellStyle name="Обычный 6 2 3 4 4 3" xfId="523"/>
    <cellStyle name="Обычный 6 2 3 4 5" xfId="295"/>
    <cellStyle name="Обычный 6 2 3 4 6" xfId="466"/>
    <cellStyle name="Обычный 6 2 3 5" xfId="181"/>
    <cellStyle name="Обычный 6 2 3 5 2" xfId="182"/>
    <cellStyle name="Обычный 6 2 3 5 2 2" xfId="354"/>
    <cellStyle name="Обычный 6 2 3 5 2 3" xfId="525"/>
    <cellStyle name="Обычный 6 2 3 5 3" xfId="183"/>
    <cellStyle name="Обычный 6 2 3 5 3 2" xfId="355"/>
    <cellStyle name="Обычный 6 2 3 5 3 3" xfId="526"/>
    <cellStyle name="Обычный 6 2 3 5 4" xfId="353"/>
    <cellStyle name="Обычный 6 2 3 5 5" xfId="524"/>
    <cellStyle name="Обычный 6 2 3 6" xfId="184"/>
    <cellStyle name="Обычный 6 2 3 6 2" xfId="356"/>
    <cellStyle name="Обычный 6 2 3 6 3" xfId="527"/>
    <cellStyle name="Обычный 6 2 3 7" xfId="185"/>
    <cellStyle name="Обычный 6 2 3 7 2" xfId="357"/>
    <cellStyle name="Обычный 6 2 3 7 3" xfId="528"/>
    <cellStyle name="Обычный 6 2 3 8" xfId="186"/>
    <cellStyle name="Обычный 6 2 3 8 2" xfId="358"/>
    <cellStyle name="Обычный 6 2 3 8 3" xfId="529"/>
    <cellStyle name="Обычный 6 2 3 9" xfId="112"/>
    <cellStyle name="Обычный 6 2 4" xfId="127"/>
    <cellStyle name="Обычный 6 2 4 2" xfId="187"/>
    <cellStyle name="Обычный 6 2 4 2 2" xfId="188"/>
    <cellStyle name="Обычный 6 2 4 2 2 2" xfId="360"/>
    <cellStyle name="Обычный 6 2 4 2 2 3" xfId="531"/>
    <cellStyle name="Обычный 6 2 4 2 3" xfId="189"/>
    <cellStyle name="Обычный 6 2 4 2 3 2" xfId="361"/>
    <cellStyle name="Обычный 6 2 4 2 3 3" xfId="532"/>
    <cellStyle name="Обычный 6 2 4 2 4" xfId="359"/>
    <cellStyle name="Обычный 6 2 4 2 5" xfId="530"/>
    <cellStyle name="Обычный 6 2 4 3" xfId="190"/>
    <cellStyle name="Обычный 6 2 4 3 2" xfId="362"/>
    <cellStyle name="Обычный 6 2 4 3 3" xfId="533"/>
    <cellStyle name="Обычный 6 2 4 4" xfId="191"/>
    <cellStyle name="Обычный 6 2 4 4 2" xfId="363"/>
    <cellStyle name="Обычный 6 2 4 4 3" xfId="534"/>
    <cellStyle name="Обычный 6 2 4 5" xfId="299"/>
    <cellStyle name="Обычный 6 2 4 6" xfId="470"/>
    <cellStyle name="Обычный 6 2 5" xfId="120"/>
    <cellStyle name="Обычный 6 2 5 2" xfId="192"/>
    <cellStyle name="Обычный 6 2 5 2 2" xfId="193"/>
    <cellStyle name="Обычный 6 2 5 2 2 2" xfId="365"/>
    <cellStyle name="Обычный 6 2 5 2 2 3" xfId="536"/>
    <cellStyle name="Обычный 6 2 5 2 3" xfId="194"/>
    <cellStyle name="Обычный 6 2 5 2 3 2" xfId="366"/>
    <cellStyle name="Обычный 6 2 5 2 3 3" xfId="537"/>
    <cellStyle name="Обычный 6 2 5 2 4" xfId="364"/>
    <cellStyle name="Обычный 6 2 5 2 5" xfId="535"/>
    <cellStyle name="Обычный 6 2 5 3" xfId="195"/>
    <cellStyle name="Обычный 6 2 5 3 2" xfId="367"/>
    <cellStyle name="Обычный 6 2 5 3 3" xfId="538"/>
    <cellStyle name="Обычный 6 2 5 4" xfId="196"/>
    <cellStyle name="Обычный 6 2 5 4 2" xfId="368"/>
    <cellStyle name="Обычный 6 2 5 4 3" xfId="539"/>
    <cellStyle name="Обычный 6 2 5 5" xfId="292"/>
    <cellStyle name="Обычный 6 2 5 6" xfId="463"/>
    <cellStyle name="Обычный 6 2 6" xfId="197"/>
    <cellStyle name="Обычный 6 2 6 2" xfId="198"/>
    <cellStyle name="Обычный 6 2 6 2 2" xfId="370"/>
    <cellStyle name="Обычный 6 2 6 2 3" xfId="541"/>
    <cellStyle name="Обычный 6 2 6 3" xfId="199"/>
    <cellStyle name="Обычный 6 2 6 3 2" xfId="371"/>
    <cellStyle name="Обычный 6 2 6 3 3" xfId="542"/>
    <cellStyle name="Обычный 6 2 6 4" xfId="369"/>
    <cellStyle name="Обычный 6 2 6 5" xfId="540"/>
    <cellStyle name="Обычный 6 2 7" xfId="200"/>
    <cellStyle name="Обычный 6 2 7 2" xfId="372"/>
    <cellStyle name="Обычный 6 2 7 3" xfId="543"/>
    <cellStyle name="Обычный 6 2 8" xfId="201"/>
    <cellStyle name="Обычный 6 2 8 2" xfId="373"/>
    <cellStyle name="Обычный 6 2 8 3" xfId="544"/>
    <cellStyle name="Обычный 6 2 9" xfId="202"/>
    <cellStyle name="Обычный 6 2 9 2" xfId="374"/>
    <cellStyle name="Обычный 6 2 9 3" xfId="545"/>
    <cellStyle name="Обычный 6 3" xfId="124"/>
    <cellStyle name="Обычный 6 3 2" xfId="203"/>
    <cellStyle name="Обычный 6 3 2 2" xfId="204"/>
    <cellStyle name="Обычный 6 3 2 2 2" xfId="376"/>
    <cellStyle name="Обычный 6 3 2 2 3" xfId="547"/>
    <cellStyle name="Обычный 6 3 2 3" xfId="205"/>
    <cellStyle name="Обычный 6 3 2 3 2" xfId="377"/>
    <cellStyle name="Обычный 6 3 2 3 3" xfId="548"/>
    <cellStyle name="Обычный 6 3 2 4" xfId="375"/>
    <cellStyle name="Обычный 6 3 2 5" xfId="546"/>
    <cellStyle name="Обычный 6 3 3" xfId="206"/>
    <cellStyle name="Обычный 6 3 3 2" xfId="378"/>
    <cellStyle name="Обычный 6 3 3 3" xfId="549"/>
    <cellStyle name="Обычный 6 3 4" xfId="207"/>
    <cellStyle name="Обычный 6 3 4 2" xfId="379"/>
    <cellStyle name="Обычный 6 3 4 3" xfId="550"/>
    <cellStyle name="Обычный 6 3 5" xfId="296"/>
    <cellStyle name="Обычный 6 3 6" xfId="467"/>
    <cellStyle name="Обычный 6 4" xfId="117"/>
    <cellStyle name="Обычный 6 4 2" xfId="208"/>
    <cellStyle name="Обычный 6 4 2 2" xfId="209"/>
    <cellStyle name="Обычный 6 4 2 2 2" xfId="381"/>
    <cellStyle name="Обычный 6 4 2 2 3" xfId="552"/>
    <cellStyle name="Обычный 6 4 2 3" xfId="210"/>
    <cellStyle name="Обычный 6 4 2 3 2" xfId="382"/>
    <cellStyle name="Обычный 6 4 2 3 3" xfId="553"/>
    <cellStyle name="Обычный 6 4 2 4" xfId="380"/>
    <cellStyle name="Обычный 6 4 2 5" xfId="551"/>
    <cellStyle name="Обычный 6 4 3" xfId="211"/>
    <cellStyle name="Обычный 6 4 3 2" xfId="383"/>
    <cellStyle name="Обычный 6 4 3 3" xfId="554"/>
    <cellStyle name="Обычный 6 4 4" xfId="212"/>
    <cellStyle name="Обычный 6 4 4 2" xfId="384"/>
    <cellStyle name="Обычный 6 4 4 3" xfId="555"/>
    <cellStyle name="Обычный 6 4 5" xfId="289"/>
    <cellStyle name="Обычный 6 4 6" xfId="460"/>
    <cellStyle name="Обычный 6 5" xfId="213"/>
    <cellStyle name="Обычный 6 5 2" xfId="214"/>
    <cellStyle name="Обычный 6 5 2 2" xfId="386"/>
    <cellStyle name="Обычный 6 5 2 3" xfId="557"/>
    <cellStyle name="Обычный 6 5 3" xfId="215"/>
    <cellStyle name="Обычный 6 5 3 2" xfId="387"/>
    <cellStyle name="Обычный 6 5 3 3" xfId="558"/>
    <cellStyle name="Обычный 6 5 4" xfId="385"/>
    <cellStyle name="Обычный 6 5 5" xfId="556"/>
    <cellStyle name="Обычный 6 6" xfId="216"/>
    <cellStyle name="Обычный 6 6 2" xfId="388"/>
    <cellStyle name="Обычный 6 6 3" xfId="559"/>
    <cellStyle name="Обычный 6 7" xfId="217"/>
    <cellStyle name="Обычный 6 7 2" xfId="389"/>
    <cellStyle name="Обычный 6 7 3" xfId="560"/>
    <cellStyle name="Обычный 6 8" xfId="218"/>
    <cellStyle name="Обычный 6 8 2" xfId="390"/>
    <cellStyle name="Обычный 6 8 3" xfId="561"/>
    <cellStyle name="Обычный 6 9" xfId="106"/>
    <cellStyle name="Обычный 7" xfId="54"/>
    <cellStyle name="Обычный 7 2" xfId="58"/>
    <cellStyle name="Обычный 7 2 10" xfId="455"/>
    <cellStyle name="Обычный 7 2 2" xfId="129"/>
    <cellStyle name="Обычный 7 2 2 2" xfId="219"/>
    <cellStyle name="Обычный 7 2 2 2 2" xfId="220"/>
    <cellStyle name="Обычный 7 2 2 2 2 2" xfId="392"/>
    <cellStyle name="Обычный 7 2 2 2 2 3" xfId="563"/>
    <cellStyle name="Обычный 7 2 2 2 3" xfId="221"/>
    <cellStyle name="Обычный 7 2 2 2 3 2" xfId="393"/>
    <cellStyle name="Обычный 7 2 2 2 3 3" xfId="564"/>
    <cellStyle name="Обычный 7 2 2 2 4" xfId="391"/>
    <cellStyle name="Обычный 7 2 2 2 5" xfId="562"/>
    <cellStyle name="Обычный 7 2 2 3" xfId="222"/>
    <cellStyle name="Обычный 7 2 2 3 2" xfId="394"/>
    <cellStyle name="Обычный 7 2 2 3 3" xfId="565"/>
    <cellStyle name="Обычный 7 2 2 4" xfId="223"/>
    <cellStyle name="Обычный 7 2 2 4 2" xfId="395"/>
    <cellStyle name="Обычный 7 2 2 4 3" xfId="566"/>
    <cellStyle name="Обычный 7 2 2 5" xfId="301"/>
    <cellStyle name="Обычный 7 2 2 6" xfId="472"/>
    <cellStyle name="Обычный 7 2 3" xfId="122"/>
    <cellStyle name="Обычный 7 2 3 2" xfId="224"/>
    <cellStyle name="Обычный 7 2 3 2 2" xfId="225"/>
    <cellStyle name="Обычный 7 2 3 2 2 2" xfId="397"/>
    <cellStyle name="Обычный 7 2 3 2 2 3" xfId="568"/>
    <cellStyle name="Обычный 7 2 3 2 3" xfId="226"/>
    <cellStyle name="Обычный 7 2 3 2 3 2" xfId="398"/>
    <cellStyle name="Обычный 7 2 3 2 3 3" xfId="569"/>
    <cellStyle name="Обычный 7 2 3 2 4" xfId="396"/>
    <cellStyle name="Обычный 7 2 3 2 5" xfId="567"/>
    <cellStyle name="Обычный 7 2 3 3" xfId="227"/>
    <cellStyle name="Обычный 7 2 3 3 2" xfId="399"/>
    <cellStyle name="Обычный 7 2 3 3 3" xfId="570"/>
    <cellStyle name="Обычный 7 2 3 4" xfId="228"/>
    <cellStyle name="Обычный 7 2 3 4 2" xfId="400"/>
    <cellStyle name="Обычный 7 2 3 4 3" xfId="571"/>
    <cellStyle name="Обычный 7 2 3 5" xfId="294"/>
    <cellStyle name="Обычный 7 2 3 6" xfId="465"/>
    <cellStyle name="Обычный 7 2 4" xfId="229"/>
    <cellStyle name="Обычный 7 2 4 2" xfId="230"/>
    <cellStyle name="Обычный 7 2 4 2 2" xfId="402"/>
    <cellStyle name="Обычный 7 2 4 2 3" xfId="573"/>
    <cellStyle name="Обычный 7 2 4 3" xfId="231"/>
    <cellStyle name="Обычный 7 2 4 3 2" xfId="403"/>
    <cellStyle name="Обычный 7 2 4 3 3" xfId="574"/>
    <cellStyle name="Обычный 7 2 4 4" xfId="401"/>
    <cellStyle name="Обычный 7 2 4 5" xfId="572"/>
    <cellStyle name="Обычный 7 2 5" xfId="232"/>
    <cellStyle name="Обычный 7 2 5 2" xfId="404"/>
    <cellStyle name="Обычный 7 2 5 3" xfId="575"/>
    <cellStyle name="Обычный 7 2 6" xfId="233"/>
    <cellStyle name="Обычный 7 2 6 2" xfId="405"/>
    <cellStyle name="Обычный 7 2 6 3" xfId="576"/>
    <cellStyle name="Обычный 7 2 7" xfId="234"/>
    <cellStyle name="Обычный 7 2 7 2" xfId="406"/>
    <cellStyle name="Обычный 7 2 7 3" xfId="577"/>
    <cellStyle name="Обычный 7 2 8" xfId="111"/>
    <cellStyle name="Обычный 7 2 9" xfId="284"/>
    <cellStyle name="Обычный 8" xfId="57"/>
    <cellStyle name="Обычный 9" xfId="113"/>
    <cellStyle name="Обычный 9 2" xfId="131"/>
    <cellStyle name="Обычный 9 2 2" xfId="235"/>
    <cellStyle name="Обычный 9 2 2 2" xfId="236"/>
    <cellStyle name="Обычный 9 2 2 2 2" xfId="408"/>
    <cellStyle name="Обычный 9 2 2 2 3" xfId="579"/>
    <cellStyle name="Обычный 9 2 2 3" xfId="237"/>
    <cellStyle name="Обычный 9 2 2 3 2" xfId="409"/>
    <cellStyle name="Обычный 9 2 2 3 3" xfId="580"/>
    <cellStyle name="Обычный 9 2 2 4" xfId="238"/>
    <cellStyle name="Обычный 9 2 2 4 2" xfId="410"/>
    <cellStyle name="Обычный 9 2 2 4 3" xfId="581"/>
    <cellStyle name="Обычный 9 2 2 5" xfId="407"/>
    <cellStyle name="Обычный 9 2 2 6" xfId="578"/>
    <cellStyle name="Обычный 9 2 3" xfId="239"/>
    <cellStyle name="Обычный 9 2 3 2" xfId="411"/>
    <cellStyle name="Обычный 9 2 3 3" xfId="582"/>
    <cellStyle name="Обычный 9 2 4" xfId="240"/>
    <cellStyle name="Обычный 9 2 4 2" xfId="412"/>
    <cellStyle name="Обычный 9 2 4 3" xfId="583"/>
    <cellStyle name="Обычный 9 2 5" xfId="303"/>
    <cellStyle name="Обычный 9 2 6" xfId="474"/>
    <cellStyle name="Обычный 9 3" xfId="136"/>
    <cellStyle name="Обычный 9 3 2" xfId="241"/>
    <cellStyle name="Обычный 9 3 2 2" xfId="413"/>
    <cellStyle name="Обычный 9 3 2 3" xfId="584"/>
    <cellStyle name="Обычный 9 3 3" xfId="242"/>
    <cellStyle name="Обычный 9 3 3 2" xfId="414"/>
    <cellStyle name="Обычный 9 3 3 3" xfId="585"/>
    <cellStyle name="Обычный 9 3 4" xfId="243"/>
    <cellStyle name="Обычный 9 3 4 2" xfId="415"/>
    <cellStyle name="Обычный 9 3 4 3" xfId="586"/>
    <cellStyle name="Обычный 9 3 5" xfId="308"/>
    <cellStyle name="Обычный 9 3 6" xfId="479"/>
    <cellStyle name="Обычный 9 4" xfId="244"/>
    <cellStyle name="Обычный 9 4 2" xfId="416"/>
    <cellStyle name="Обычный 9 4 3" xfId="587"/>
    <cellStyle name="Обычный 9 5" xfId="245"/>
    <cellStyle name="Обычный 9 5 2" xfId="417"/>
    <cellStyle name="Обычный 9 5 3" xfId="588"/>
    <cellStyle name="Обычный 9 6" xfId="286"/>
    <cellStyle name="Обычный 9 7" xfId="457"/>
    <cellStyle name="Плохой" xfId="38" builtinId="27" customBuiltin="1"/>
    <cellStyle name="Плохой 2" xfId="95"/>
    <cellStyle name="Пояснение" xfId="39" builtinId="53" customBuiltin="1"/>
    <cellStyle name="Пояснение 2" xfId="96"/>
    <cellStyle name="Примечание" xfId="40" builtinId="10" customBuiltin="1"/>
    <cellStyle name="Примечание 2" xfId="97"/>
    <cellStyle name="Процентный" xfId="623" builtinId="5"/>
    <cellStyle name="Процентный 2" xfId="103"/>
    <cellStyle name="Процентный 3" xfId="104"/>
    <cellStyle name="Связанная ячейка" xfId="41" builtinId="24" customBuiltin="1"/>
    <cellStyle name="Связанная ячейка 2" xfId="98"/>
    <cellStyle name="Стиль 1" xfId="105"/>
    <cellStyle name="Текст предупреждения" xfId="42" builtinId="11" customBuiltin="1"/>
    <cellStyle name="Текст предупреждения 2" xfId="99"/>
    <cellStyle name="Финансовый 2" xfId="49"/>
    <cellStyle name="Финансовый 2 10" xfId="451"/>
    <cellStyle name="Финансовый 2 2" xfId="125"/>
    <cellStyle name="Финансовый 2 2 2" xfId="246"/>
    <cellStyle name="Финансовый 2 2 2 2" xfId="247"/>
    <cellStyle name="Финансовый 2 2 2 2 2" xfId="50"/>
    <cellStyle name="Финансовый 2 2 2 2 3" xfId="419"/>
    <cellStyle name="Финансовый 2 2 2 2 4" xfId="590"/>
    <cellStyle name="Финансовый 2 2 2 3" xfId="248"/>
    <cellStyle name="Финансовый 2 2 2 3 2" xfId="420"/>
    <cellStyle name="Финансовый 2 2 2 3 3" xfId="591"/>
    <cellStyle name="Финансовый 2 2 2 4" xfId="418"/>
    <cellStyle name="Финансовый 2 2 2 5" xfId="589"/>
    <cellStyle name="Финансовый 2 2 3" xfId="249"/>
    <cellStyle name="Финансовый 2 2 3 2" xfId="421"/>
    <cellStyle name="Финансовый 2 2 3 3" xfId="592"/>
    <cellStyle name="Финансовый 2 2 4" xfId="250"/>
    <cellStyle name="Финансовый 2 2 4 2" xfId="422"/>
    <cellStyle name="Финансовый 2 2 4 3" xfId="593"/>
    <cellStyle name="Финансовый 2 2 5" xfId="297"/>
    <cellStyle name="Финансовый 2 2 6" xfId="468"/>
    <cellStyle name="Финансовый 2 3" xfId="118"/>
    <cellStyle name="Финансовый 2 3 2" xfId="251"/>
    <cellStyle name="Финансовый 2 3 2 2" xfId="252"/>
    <cellStyle name="Финансовый 2 3 2 2 2" xfId="424"/>
    <cellStyle name="Финансовый 2 3 2 2 3" xfId="595"/>
    <cellStyle name="Финансовый 2 3 2 3" xfId="253"/>
    <cellStyle name="Финансовый 2 3 2 3 2" xfId="425"/>
    <cellStyle name="Финансовый 2 3 2 3 3" xfId="596"/>
    <cellStyle name="Финансовый 2 3 2 4" xfId="423"/>
    <cellStyle name="Финансовый 2 3 2 5" xfId="594"/>
    <cellStyle name="Финансовый 2 3 3" xfId="254"/>
    <cellStyle name="Финансовый 2 3 3 2" xfId="426"/>
    <cellStyle name="Финансовый 2 3 3 3" xfId="597"/>
    <cellStyle name="Финансовый 2 3 4" xfId="255"/>
    <cellStyle name="Финансовый 2 3 4 2" xfId="427"/>
    <cellStyle name="Финансовый 2 3 4 3" xfId="598"/>
    <cellStyle name="Финансовый 2 3 5" xfId="290"/>
    <cellStyle name="Финансовый 2 3 6" xfId="461"/>
    <cellStyle name="Финансовый 2 4" xfId="256"/>
    <cellStyle name="Финансовый 2 4 2" xfId="257"/>
    <cellStyle name="Финансовый 2 4 2 2" xfId="429"/>
    <cellStyle name="Финансовый 2 4 2 3" xfId="600"/>
    <cellStyle name="Финансовый 2 4 3" xfId="258"/>
    <cellStyle name="Финансовый 2 4 3 2" xfId="430"/>
    <cellStyle name="Финансовый 2 4 3 3" xfId="601"/>
    <cellStyle name="Финансовый 2 4 4" xfId="428"/>
    <cellStyle name="Финансовый 2 4 5" xfId="599"/>
    <cellStyle name="Финансовый 2 5" xfId="259"/>
    <cellStyle name="Финансовый 2 5 2" xfId="431"/>
    <cellStyle name="Финансовый 2 5 3" xfId="602"/>
    <cellStyle name="Финансовый 2 6" xfId="260"/>
    <cellStyle name="Финансовый 2 6 2" xfId="432"/>
    <cellStyle name="Финансовый 2 6 3" xfId="603"/>
    <cellStyle name="Финансовый 2 7" xfId="261"/>
    <cellStyle name="Финансовый 2 7 2" xfId="433"/>
    <cellStyle name="Финансовый 2 7 3" xfId="604"/>
    <cellStyle name="Финансовый 2 8" xfId="107"/>
    <cellStyle name="Финансовый 2 9" xfId="280"/>
    <cellStyle name="Финансовый 3" xfId="51"/>
    <cellStyle name="Финансовый 3 10" xfId="452"/>
    <cellStyle name="Финансовый 3 2" xfId="126"/>
    <cellStyle name="Финансовый 3 2 2" xfId="262"/>
    <cellStyle name="Финансовый 3 2 2 2" xfId="263"/>
    <cellStyle name="Финансовый 3 2 2 2 2" xfId="435"/>
    <cellStyle name="Финансовый 3 2 2 2 3" xfId="606"/>
    <cellStyle name="Финансовый 3 2 2 3" xfId="264"/>
    <cellStyle name="Финансовый 3 2 2 3 2" xfId="436"/>
    <cellStyle name="Финансовый 3 2 2 3 3" xfId="607"/>
    <cellStyle name="Финансовый 3 2 2 4" xfId="434"/>
    <cellStyle name="Финансовый 3 2 2 5" xfId="605"/>
    <cellStyle name="Финансовый 3 2 3" xfId="265"/>
    <cellStyle name="Финансовый 3 2 3 2" xfId="437"/>
    <cellStyle name="Финансовый 3 2 3 3" xfId="608"/>
    <cellStyle name="Финансовый 3 2 4" xfId="266"/>
    <cellStyle name="Финансовый 3 2 4 2" xfId="438"/>
    <cellStyle name="Финансовый 3 2 4 3" xfId="609"/>
    <cellStyle name="Финансовый 3 2 5" xfId="298"/>
    <cellStyle name="Финансовый 3 2 6" xfId="469"/>
    <cellStyle name="Финансовый 3 3" xfId="119"/>
    <cellStyle name="Финансовый 3 3 2" xfId="267"/>
    <cellStyle name="Финансовый 3 3 2 2" xfId="268"/>
    <cellStyle name="Финансовый 3 3 2 2 2" xfId="440"/>
    <cellStyle name="Финансовый 3 3 2 2 3" xfId="611"/>
    <cellStyle name="Финансовый 3 3 2 3" xfId="269"/>
    <cellStyle name="Финансовый 3 3 2 3 2" xfId="441"/>
    <cellStyle name="Финансовый 3 3 2 3 3" xfId="612"/>
    <cellStyle name="Финансовый 3 3 2 4" xfId="439"/>
    <cellStyle name="Финансовый 3 3 2 5" xfId="610"/>
    <cellStyle name="Финансовый 3 3 3" xfId="270"/>
    <cellStyle name="Финансовый 3 3 3 2" xfId="442"/>
    <cellStyle name="Финансовый 3 3 3 3" xfId="613"/>
    <cellStyle name="Финансовый 3 3 4" xfId="271"/>
    <cellStyle name="Финансовый 3 3 4 2" xfId="443"/>
    <cellStyle name="Финансовый 3 3 4 3" xfId="614"/>
    <cellStyle name="Финансовый 3 3 5" xfId="291"/>
    <cellStyle name="Финансовый 3 3 6" xfId="462"/>
    <cellStyle name="Финансовый 3 4" xfId="272"/>
    <cellStyle name="Финансовый 3 4 2" xfId="273"/>
    <cellStyle name="Финансовый 3 4 2 2" xfId="445"/>
    <cellStyle name="Финансовый 3 4 2 3" xfId="616"/>
    <cellStyle name="Финансовый 3 4 3" xfId="274"/>
    <cellStyle name="Финансовый 3 4 3 2" xfId="446"/>
    <cellStyle name="Финансовый 3 4 3 3" xfId="617"/>
    <cellStyle name="Финансовый 3 4 4" xfId="444"/>
    <cellStyle name="Финансовый 3 4 5" xfId="615"/>
    <cellStyle name="Финансовый 3 5" xfId="275"/>
    <cellStyle name="Финансовый 3 5 2" xfId="447"/>
    <cellStyle name="Финансовый 3 5 3" xfId="618"/>
    <cellStyle name="Финансовый 3 6" xfId="276"/>
    <cellStyle name="Финансовый 3 6 2" xfId="448"/>
    <cellStyle name="Финансовый 3 6 3" xfId="619"/>
    <cellStyle name="Финансовый 3 7" xfId="277"/>
    <cellStyle name="Финансовый 3 7 2" xfId="449"/>
    <cellStyle name="Финансовый 3 7 3" xfId="620"/>
    <cellStyle name="Финансовый 3 8" xfId="108"/>
    <cellStyle name="Финансовый 3 9" xfId="281"/>
    <cellStyle name="Хороший" xfId="43" builtinId="26" customBuiltin="1"/>
    <cellStyle name="Хороший 2" xfId="100"/>
  </cellStyles>
  <dxfs count="0"/>
  <tableStyles count="0" defaultTableStyle="TableStyleMedium9" defaultPivotStyle="PivotStyleLight16"/>
  <colors>
    <mruColors>
      <color rgb="FFC4D79B"/>
      <color rgb="FFCCFF99"/>
      <color rgb="FFF9E7F9"/>
      <color rgb="FF99F9EE"/>
      <color rgb="FFCFA5B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FF99"/>
  </sheetPr>
  <dimension ref="A1:AB77"/>
  <sheetViews>
    <sheetView showGridLines="0" tabSelected="1" topLeftCell="A11" zoomScale="60" zoomScaleNormal="60" workbookViewId="0">
      <selection activeCell="T27" sqref="T27"/>
    </sheetView>
  </sheetViews>
  <sheetFormatPr defaultRowHeight="15.75" x14ac:dyDescent="0.25"/>
  <cols>
    <col min="1" max="1" width="13" style="2" customWidth="1"/>
    <col min="2" max="2" width="100.25" style="2" customWidth="1"/>
    <col min="3" max="3" width="19.125" style="2" customWidth="1"/>
    <col min="4" max="4" width="18" style="2" customWidth="1"/>
    <col min="5" max="5" width="17.5" style="2" customWidth="1"/>
    <col min="6" max="6" width="9" style="2" customWidth="1"/>
    <col min="7" max="7" width="10.75" style="2" customWidth="1"/>
    <col min="8" max="17" width="11.25" style="2" customWidth="1"/>
    <col min="18" max="18" width="9.25" style="2" customWidth="1"/>
    <col min="19" max="19" width="10.125" style="2" customWidth="1"/>
    <col min="20" max="20" width="11.75" style="2" customWidth="1"/>
    <col min="21" max="21" width="9.375" style="2" customWidth="1"/>
    <col min="22" max="22" width="34.5" style="2" customWidth="1"/>
    <col min="23" max="23" width="30.625" style="2" customWidth="1"/>
    <col min="24" max="24" width="13.25" style="2" customWidth="1"/>
    <col min="25" max="26" width="10.625" style="2" customWidth="1"/>
    <col min="27" max="27" width="12.125" style="2" customWidth="1"/>
    <col min="28" max="28" width="10.625" style="2" customWidth="1"/>
    <col min="29" max="29" width="22.75" style="2" customWidth="1"/>
    <col min="30" max="67" width="10.625" style="2" customWidth="1"/>
    <col min="68" max="68" width="12.125" style="2" customWidth="1"/>
    <col min="69" max="69" width="11.5" style="2" customWidth="1"/>
    <col min="70" max="70" width="14.125" style="2" customWidth="1"/>
    <col min="71" max="71" width="15.125" style="2" customWidth="1"/>
    <col min="72" max="72" width="13" style="2" customWidth="1"/>
    <col min="73" max="73" width="11.75" style="2" customWidth="1"/>
    <col min="74" max="74" width="17.5" style="2" customWidth="1"/>
    <col min="75" max="16384" width="9" style="2"/>
  </cols>
  <sheetData>
    <row r="1" spans="1:28" ht="18.75" x14ac:dyDescent="0.25">
      <c r="V1" s="3" t="s">
        <v>10</v>
      </c>
    </row>
    <row r="2" spans="1:28" ht="18.75" x14ac:dyDescent="0.3">
      <c r="V2" s="4" t="s">
        <v>0</v>
      </c>
    </row>
    <row r="3" spans="1:28" ht="18.75" x14ac:dyDescent="0.3">
      <c r="V3" s="1" t="s">
        <v>24</v>
      </c>
    </row>
    <row r="4" spans="1:28" ht="18.75" x14ac:dyDescent="0.3">
      <c r="A4" s="73" t="s">
        <v>23</v>
      </c>
      <c r="B4" s="73"/>
      <c r="C4" s="73"/>
      <c r="D4" s="73"/>
      <c r="E4" s="73"/>
      <c r="F4" s="73"/>
      <c r="G4" s="73"/>
      <c r="H4" s="73"/>
      <c r="I4" s="73"/>
      <c r="J4" s="73"/>
      <c r="K4" s="73"/>
      <c r="L4" s="73"/>
      <c r="M4" s="73"/>
      <c r="N4" s="73"/>
      <c r="O4" s="73"/>
      <c r="P4" s="73"/>
      <c r="Q4" s="73"/>
      <c r="R4" s="73"/>
      <c r="S4" s="73"/>
      <c r="T4" s="73"/>
      <c r="U4" s="73"/>
      <c r="V4" s="73"/>
      <c r="W4" s="6"/>
      <c r="X4" s="6"/>
      <c r="Y4" s="6"/>
      <c r="Z4" s="6"/>
      <c r="AA4" s="6"/>
    </row>
    <row r="5" spans="1:28" ht="36" customHeight="1" x14ac:dyDescent="0.3">
      <c r="A5" s="74" t="s">
        <v>139</v>
      </c>
      <c r="B5" s="74"/>
      <c r="C5" s="74"/>
      <c r="D5" s="74"/>
      <c r="E5" s="74"/>
      <c r="F5" s="74"/>
      <c r="G5" s="74"/>
      <c r="H5" s="74"/>
      <c r="I5" s="74"/>
      <c r="J5" s="74"/>
      <c r="K5" s="74"/>
      <c r="L5" s="74"/>
      <c r="M5" s="74"/>
      <c r="N5" s="74"/>
      <c r="O5" s="74"/>
      <c r="P5" s="74"/>
      <c r="Q5" s="74"/>
      <c r="R5" s="74"/>
      <c r="S5" s="74"/>
      <c r="T5" s="74"/>
      <c r="U5" s="74"/>
      <c r="V5" s="74"/>
      <c r="W5" s="7"/>
      <c r="X5" s="7"/>
      <c r="Y5" s="7"/>
      <c r="Z5" s="7"/>
      <c r="AA5" s="7"/>
      <c r="AB5" s="7"/>
    </row>
    <row r="6" spans="1:28" ht="18.75" x14ac:dyDescent="0.3">
      <c r="A6" s="56"/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</row>
    <row r="7" spans="1:28" ht="18.75" customHeight="1" x14ac:dyDescent="0.3">
      <c r="A7" s="74" t="s">
        <v>118</v>
      </c>
      <c r="B7" s="74"/>
      <c r="C7" s="74"/>
      <c r="D7" s="74"/>
      <c r="E7" s="74"/>
      <c r="F7" s="74"/>
      <c r="G7" s="74"/>
      <c r="H7" s="74"/>
      <c r="I7" s="74"/>
      <c r="J7" s="74"/>
      <c r="K7" s="74"/>
      <c r="L7" s="74"/>
      <c r="M7" s="74"/>
      <c r="N7" s="74"/>
      <c r="O7" s="74"/>
      <c r="P7" s="74"/>
      <c r="Q7" s="74"/>
      <c r="R7" s="74"/>
      <c r="S7" s="74"/>
      <c r="T7" s="74"/>
      <c r="U7" s="74"/>
      <c r="V7" s="74"/>
      <c r="W7" s="7"/>
      <c r="X7" s="7"/>
      <c r="Y7" s="7"/>
      <c r="Z7" s="7"/>
      <c r="AA7" s="7"/>
    </row>
    <row r="8" spans="1:28" x14ac:dyDescent="0.25">
      <c r="A8" s="75" t="s">
        <v>17</v>
      </c>
      <c r="B8" s="75"/>
      <c r="C8" s="75"/>
      <c r="D8" s="75"/>
      <c r="E8" s="75"/>
      <c r="F8" s="75"/>
      <c r="G8" s="75"/>
      <c r="H8" s="75"/>
      <c r="I8" s="75"/>
      <c r="J8" s="75"/>
      <c r="K8" s="75"/>
      <c r="L8" s="75"/>
      <c r="M8" s="75"/>
      <c r="N8" s="75"/>
      <c r="O8" s="75"/>
      <c r="P8" s="75"/>
      <c r="Q8" s="75"/>
      <c r="R8" s="75"/>
      <c r="S8" s="75"/>
      <c r="T8" s="75"/>
      <c r="U8" s="75"/>
      <c r="V8" s="75"/>
      <c r="W8" s="5"/>
      <c r="X8" s="5"/>
      <c r="Y8" s="5"/>
      <c r="Z8" s="5"/>
      <c r="AA8" s="5"/>
    </row>
    <row r="9" spans="1:28" x14ac:dyDescent="0.25">
      <c r="A9" s="57"/>
      <c r="B9" s="57"/>
      <c r="C9" s="57"/>
      <c r="D9" s="57"/>
      <c r="E9" s="57"/>
      <c r="F9" s="57"/>
      <c r="G9" s="57"/>
      <c r="H9" s="57"/>
      <c r="I9" s="57"/>
      <c r="J9" s="57"/>
      <c r="K9" s="57"/>
      <c r="L9" s="42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</row>
    <row r="10" spans="1:28" ht="18.75" x14ac:dyDescent="0.3">
      <c r="A10" s="76" t="s">
        <v>137</v>
      </c>
      <c r="B10" s="76"/>
      <c r="C10" s="76"/>
      <c r="D10" s="76"/>
      <c r="E10" s="76"/>
      <c r="F10" s="76"/>
      <c r="G10" s="76"/>
      <c r="H10" s="76"/>
      <c r="I10" s="76"/>
      <c r="J10" s="76"/>
      <c r="K10" s="76"/>
      <c r="L10" s="76"/>
      <c r="M10" s="76"/>
      <c r="N10" s="76"/>
      <c r="O10" s="76"/>
      <c r="P10" s="76"/>
      <c r="Q10" s="76"/>
      <c r="R10" s="76"/>
      <c r="S10" s="76"/>
      <c r="T10" s="76"/>
      <c r="U10" s="76"/>
      <c r="V10" s="76"/>
      <c r="W10" s="8"/>
      <c r="X10" s="8"/>
      <c r="Y10" s="8"/>
      <c r="Z10" s="8"/>
      <c r="AA10" s="8"/>
    </row>
    <row r="11" spans="1:28" ht="18.75" x14ac:dyDescent="0.3">
      <c r="AA11" s="4"/>
    </row>
    <row r="12" spans="1:28" ht="42.75" customHeight="1" x14ac:dyDescent="0.25">
      <c r="A12" s="71" t="s">
        <v>140</v>
      </c>
      <c r="B12" s="72"/>
      <c r="C12" s="72"/>
      <c r="D12" s="72"/>
      <c r="E12" s="72"/>
      <c r="F12" s="72"/>
      <c r="G12" s="72"/>
      <c r="H12" s="72"/>
      <c r="I12" s="72"/>
      <c r="J12" s="72"/>
      <c r="K12" s="72"/>
      <c r="L12" s="72"/>
      <c r="M12" s="72"/>
      <c r="N12" s="72"/>
      <c r="O12" s="72"/>
      <c r="P12" s="72"/>
      <c r="Q12" s="72"/>
      <c r="R12" s="72"/>
      <c r="S12" s="72"/>
      <c r="T12" s="72"/>
      <c r="U12" s="72"/>
      <c r="V12" s="72"/>
      <c r="W12" s="10"/>
      <c r="X12" s="10"/>
      <c r="Y12" s="10"/>
      <c r="Z12" s="9"/>
      <c r="AA12" s="9"/>
    </row>
    <row r="13" spans="1:28" x14ac:dyDescent="0.25">
      <c r="A13" s="75" t="s">
        <v>12</v>
      </c>
      <c r="B13" s="75"/>
      <c r="C13" s="75"/>
      <c r="D13" s="75"/>
      <c r="E13" s="75"/>
      <c r="F13" s="75"/>
      <c r="G13" s="75"/>
      <c r="H13" s="75"/>
      <c r="I13" s="75"/>
      <c r="J13" s="75"/>
      <c r="K13" s="75"/>
      <c r="L13" s="75"/>
      <c r="M13" s="75"/>
      <c r="N13" s="75"/>
      <c r="O13" s="75"/>
      <c r="P13" s="75"/>
      <c r="Q13" s="75"/>
      <c r="R13" s="75"/>
      <c r="S13" s="75"/>
      <c r="T13" s="75"/>
      <c r="U13" s="75"/>
      <c r="V13" s="75"/>
      <c r="W13" s="5"/>
      <c r="X13" s="5"/>
      <c r="Y13" s="5"/>
      <c r="Z13" s="5"/>
      <c r="AA13" s="5"/>
    </row>
    <row r="14" spans="1:28" ht="26.25" customHeight="1" x14ac:dyDescent="0.25">
      <c r="A14" s="50"/>
      <c r="B14" s="50"/>
      <c r="C14" s="50"/>
      <c r="D14" s="50"/>
      <c r="E14" s="50"/>
      <c r="F14" s="50"/>
      <c r="G14" s="50"/>
      <c r="H14" s="51"/>
      <c r="I14" s="50"/>
      <c r="J14" s="51"/>
      <c r="K14" s="50"/>
      <c r="L14" s="50"/>
      <c r="M14" s="50"/>
      <c r="N14" s="51"/>
      <c r="O14" s="50"/>
      <c r="P14" s="50"/>
      <c r="Q14" s="50"/>
      <c r="R14" s="50"/>
      <c r="S14" s="50"/>
      <c r="T14" s="51"/>
      <c r="U14" s="50"/>
      <c r="V14" s="50"/>
    </row>
    <row r="15" spans="1:28" ht="130.5" customHeight="1" x14ac:dyDescent="0.25">
      <c r="A15" s="77" t="s">
        <v>11</v>
      </c>
      <c r="B15" s="80" t="s">
        <v>8</v>
      </c>
      <c r="C15" s="80" t="s">
        <v>2</v>
      </c>
      <c r="D15" s="77" t="s">
        <v>25</v>
      </c>
      <c r="E15" s="77" t="s">
        <v>138</v>
      </c>
      <c r="F15" s="80" t="s">
        <v>136</v>
      </c>
      <c r="G15" s="80"/>
      <c r="H15" s="81" t="s">
        <v>135</v>
      </c>
      <c r="I15" s="82"/>
      <c r="J15" s="82"/>
      <c r="K15" s="82"/>
      <c r="L15" s="82"/>
      <c r="M15" s="82"/>
      <c r="N15" s="82"/>
      <c r="O15" s="82"/>
      <c r="P15" s="82"/>
      <c r="Q15" s="83"/>
      <c r="R15" s="80" t="s">
        <v>27</v>
      </c>
      <c r="S15" s="80"/>
      <c r="T15" s="84" t="s">
        <v>22</v>
      </c>
      <c r="U15" s="85"/>
      <c r="V15" s="77" t="s">
        <v>3</v>
      </c>
    </row>
    <row r="16" spans="1:28" ht="35.25" customHeight="1" x14ac:dyDescent="0.25">
      <c r="A16" s="78"/>
      <c r="B16" s="80"/>
      <c r="C16" s="80"/>
      <c r="D16" s="78"/>
      <c r="E16" s="78"/>
      <c r="F16" s="90" t="s">
        <v>1</v>
      </c>
      <c r="G16" s="90" t="s">
        <v>7</v>
      </c>
      <c r="H16" s="80" t="s">
        <v>6</v>
      </c>
      <c r="I16" s="80"/>
      <c r="J16" s="80" t="s">
        <v>13</v>
      </c>
      <c r="K16" s="80"/>
      <c r="L16" s="80" t="s">
        <v>14</v>
      </c>
      <c r="M16" s="80"/>
      <c r="N16" s="84" t="s">
        <v>15</v>
      </c>
      <c r="O16" s="85"/>
      <c r="P16" s="84" t="s">
        <v>16</v>
      </c>
      <c r="Q16" s="85"/>
      <c r="R16" s="90" t="s">
        <v>1</v>
      </c>
      <c r="S16" s="90" t="s">
        <v>7</v>
      </c>
      <c r="T16" s="86"/>
      <c r="U16" s="87"/>
      <c r="V16" s="78"/>
    </row>
    <row r="17" spans="1:23" ht="35.25" customHeight="1" x14ac:dyDescent="0.25">
      <c r="A17" s="78"/>
      <c r="B17" s="80"/>
      <c r="C17" s="80"/>
      <c r="D17" s="78"/>
      <c r="E17" s="78"/>
      <c r="F17" s="90"/>
      <c r="G17" s="90"/>
      <c r="H17" s="80"/>
      <c r="I17" s="80"/>
      <c r="J17" s="80"/>
      <c r="K17" s="80"/>
      <c r="L17" s="80"/>
      <c r="M17" s="80"/>
      <c r="N17" s="88"/>
      <c r="O17" s="89"/>
      <c r="P17" s="88"/>
      <c r="Q17" s="89"/>
      <c r="R17" s="90"/>
      <c r="S17" s="90"/>
      <c r="T17" s="88"/>
      <c r="U17" s="89"/>
      <c r="V17" s="78"/>
    </row>
    <row r="18" spans="1:23" ht="65.25" customHeight="1" x14ac:dyDescent="0.25">
      <c r="A18" s="79"/>
      <c r="B18" s="80"/>
      <c r="C18" s="80"/>
      <c r="D18" s="79"/>
      <c r="E18" s="79"/>
      <c r="F18" s="90"/>
      <c r="G18" s="90"/>
      <c r="H18" s="55" t="s">
        <v>5</v>
      </c>
      <c r="I18" s="55" t="s">
        <v>9</v>
      </c>
      <c r="J18" s="55" t="s">
        <v>5</v>
      </c>
      <c r="K18" s="55" t="s">
        <v>9</v>
      </c>
      <c r="L18" s="55" t="s">
        <v>5</v>
      </c>
      <c r="M18" s="55" t="s">
        <v>9</v>
      </c>
      <c r="N18" s="54" t="s">
        <v>5</v>
      </c>
      <c r="O18" s="54" t="s">
        <v>9</v>
      </c>
      <c r="P18" s="54" t="s">
        <v>5</v>
      </c>
      <c r="Q18" s="54" t="s">
        <v>9</v>
      </c>
      <c r="R18" s="90"/>
      <c r="S18" s="90"/>
      <c r="T18" s="58" t="s">
        <v>26</v>
      </c>
      <c r="U18" s="58" t="s">
        <v>4</v>
      </c>
      <c r="V18" s="79"/>
      <c r="W18" s="45"/>
    </row>
    <row r="19" spans="1:23" ht="20.25" customHeight="1" x14ac:dyDescent="0.25">
      <c r="A19" s="55">
        <v>1</v>
      </c>
      <c r="B19" s="55">
        <f>A19+1</f>
        <v>2</v>
      </c>
      <c r="C19" s="55">
        <f t="shared" ref="C19:V19" si="0">B19+1</f>
        <v>3</v>
      </c>
      <c r="D19" s="55">
        <f>C19+1</f>
        <v>4</v>
      </c>
      <c r="E19" s="55">
        <f t="shared" si="0"/>
        <v>5</v>
      </c>
      <c r="F19" s="55">
        <f t="shared" si="0"/>
        <v>6</v>
      </c>
      <c r="G19" s="55">
        <f t="shared" si="0"/>
        <v>7</v>
      </c>
      <c r="H19" s="55">
        <f>G19+1</f>
        <v>8</v>
      </c>
      <c r="I19" s="55">
        <f t="shared" si="0"/>
        <v>9</v>
      </c>
      <c r="J19" s="55">
        <f t="shared" si="0"/>
        <v>10</v>
      </c>
      <c r="K19" s="55">
        <f t="shared" si="0"/>
        <v>11</v>
      </c>
      <c r="L19" s="55">
        <f t="shared" si="0"/>
        <v>12</v>
      </c>
      <c r="M19" s="55">
        <f t="shared" si="0"/>
        <v>13</v>
      </c>
      <c r="N19" s="55">
        <f t="shared" si="0"/>
        <v>14</v>
      </c>
      <c r="O19" s="55">
        <f t="shared" si="0"/>
        <v>15</v>
      </c>
      <c r="P19" s="55">
        <f t="shared" si="0"/>
        <v>16</v>
      </c>
      <c r="Q19" s="55">
        <f t="shared" si="0"/>
        <v>17</v>
      </c>
      <c r="R19" s="55">
        <f t="shared" si="0"/>
        <v>18</v>
      </c>
      <c r="S19" s="55">
        <f t="shared" si="0"/>
        <v>19</v>
      </c>
      <c r="T19" s="55">
        <f t="shared" si="0"/>
        <v>20</v>
      </c>
      <c r="U19" s="55">
        <f t="shared" si="0"/>
        <v>21</v>
      </c>
      <c r="V19" s="55">
        <f t="shared" si="0"/>
        <v>22</v>
      </c>
    </row>
    <row r="20" spans="1:23" ht="20.25" customHeight="1" x14ac:dyDescent="0.25">
      <c r="A20" s="55"/>
      <c r="B20" s="55"/>
      <c r="C20" s="55"/>
      <c r="D20" s="55"/>
      <c r="E20" s="29"/>
      <c r="F20" s="55"/>
      <c r="G20" s="55"/>
      <c r="H20" s="55"/>
      <c r="I20" s="55"/>
      <c r="J20" s="55"/>
      <c r="K20" s="55"/>
      <c r="L20" s="55"/>
      <c r="M20" s="55"/>
      <c r="N20" s="55"/>
      <c r="O20" s="55"/>
      <c r="P20" s="55"/>
      <c r="Q20" s="55"/>
      <c r="R20" s="55"/>
      <c r="S20" s="55"/>
      <c r="T20" s="55"/>
      <c r="U20" s="55"/>
      <c r="V20" s="55"/>
    </row>
    <row r="21" spans="1:23" ht="77.25" customHeight="1" x14ac:dyDescent="0.25">
      <c r="A21" s="81" t="s">
        <v>18</v>
      </c>
      <c r="B21" s="82"/>
      <c r="C21" s="83"/>
      <c r="D21" s="38">
        <f>D23+D25</f>
        <v>159.09</v>
      </c>
      <c r="E21" s="29">
        <f>SUM(E22,E23,E24,E25,E26,E27)</f>
        <v>0</v>
      </c>
      <c r="F21" s="29" t="s">
        <v>114</v>
      </c>
      <c r="G21" s="29">
        <f>SUM(G22,G23,G24,G25,G26,G27)</f>
        <v>159.09</v>
      </c>
      <c r="H21" s="29">
        <f>J21+L21+N21+P21</f>
        <v>48.253999999999998</v>
      </c>
      <c r="I21" s="29">
        <f>K21+M21+O21+Q21</f>
        <v>46.707144441666671</v>
      </c>
      <c r="J21" s="43">
        <f t="shared" ref="J21:L21" si="1">SUM(J22,J23,J24,J25,J26,J27)</f>
        <v>3.2</v>
      </c>
      <c r="K21" s="29">
        <f>SUM(K22,K23,K24,K25,K26,K27)</f>
        <v>0.18606333333333333</v>
      </c>
      <c r="L21" s="29">
        <f t="shared" si="1"/>
        <v>22.015999999999998</v>
      </c>
      <c r="M21" s="29">
        <f>SUM(M22,M23,M24,M25,M26,M27)</f>
        <v>2.0040988833333335</v>
      </c>
      <c r="N21" s="29">
        <f>SUM(N22,N23,N24,N25,N26,N27)</f>
        <v>10.054</v>
      </c>
      <c r="O21" s="29">
        <f t="shared" ref="O21" si="2">SUM(O22,O23,O24,O25,O26,O27)</f>
        <v>15.9539265</v>
      </c>
      <c r="P21" s="29">
        <f>SUM(P22,P23,P24,P25,P26,P27)</f>
        <v>12.984</v>
      </c>
      <c r="Q21" s="29">
        <f>SUM(Q22,Q23,Q24,Q25,Q26,Q27)</f>
        <v>28.563055725000005</v>
      </c>
      <c r="R21" s="29" t="s">
        <v>114</v>
      </c>
      <c r="S21" s="29">
        <f>G21-I21</f>
        <v>112.38285555833333</v>
      </c>
      <c r="T21" s="38">
        <f>H21-I21</f>
        <v>1.546855558333327</v>
      </c>
      <c r="U21" s="39"/>
      <c r="V21" s="35"/>
      <c r="W21" s="59"/>
    </row>
    <row r="22" spans="1:23" ht="27.75" customHeight="1" x14ac:dyDescent="0.25">
      <c r="A22" s="21" t="s">
        <v>83</v>
      </c>
      <c r="B22" s="12" t="s">
        <v>28</v>
      </c>
      <c r="C22" s="11" t="s">
        <v>29</v>
      </c>
      <c r="D22" s="40" t="s">
        <v>114</v>
      </c>
      <c r="E22" s="40" t="s">
        <v>114</v>
      </c>
      <c r="F22" s="40" t="s">
        <v>114</v>
      </c>
      <c r="G22" s="40" t="s">
        <v>114</v>
      </c>
      <c r="H22" s="40" t="s">
        <v>114</v>
      </c>
      <c r="I22" s="40" t="s">
        <v>114</v>
      </c>
      <c r="J22" s="40" t="s">
        <v>114</v>
      </c>
      <c r="K22" s="40" t="s">
        <v>114</v>
      </c>
      <c r="L22" s="40" t="s">
        <v>114</v>
      </c>
      <c r="M22" s="40" t="s">
        <v>114</v>
      </c>
      <c r="N22" s="40" t="s">
        <v>114</v>
      </c>
      <c r="O22" s="40" t="s">
        <v>114</v>
      </c>
      <c r="P22" s="40" t="s">
        <v>114</v>
      </c>
      <c r="Q22" s="40" t="s">
        <v>114</v>
      </c>
      <c r="R22" s="40" t="s">
        <v>114</v>
      </c>
      <c r="S22" s="40" t="s">
        <v>114</v>
      </c>
      <c r="T22" s="40" t="s">
        <v>114</v>
      </c>
      <c r="U22" s="40" t="s">
        <v>114</v>
      </c>
      <c r="V22" s="40" t="s">
        <v>114</v>
      </c>
    </row>
    <row r="23" spans="1:23" ht="27.75" customHeight="1" x14ac:dyDescent="0.25">
      <c r="A23" s="21" t="s">
        <v>84</v>
      </c>
      <c r="B23" s="12" t="s">
        <v>30</v>
      </c>
      <c r="C23" s="11" t="s">
        <v>29</v>
      </c>
      <c r="D23" s="33">
        <f t="shared" ref="D23:R23" si="3">D49</f>
        <v>100.42100000000001</v>
      </c>
      <c r="E23" s="33">
        <f>E49</f>
        <v>0</v>
      </c>
      <c r="F23" s="33"/>
      <c r="G23" s="33">
        <f t="shared" si="3"/>
        <v>100.42100000000001</v>
      </c>
      <c r="H23" s="33">
        <f>H49</f>
        <v>46.254000000000005</v>
      </c>
      <c r="I23" s="33">
        <f>I49</f>
        <v>46.707144441666671</v>
      </c>
      <c r="J23" s="33">
        <f t="shared" si="3"/>
        <v>3.2</v>
      </c>
      <c r="K23" s="33">
        <f t="shared" si="3"/>
        <v>0.18606333333333333</v>
      </c>
      <c r="L23" s="33">
        <f t="shared" si="3"/>
        <v>20.015999999999998</v>
      </c>
      <c r="M23" s="33">
        <f t="shared" si="3"/>
        <v>2.0040988833333335</v>
      </c>
      <c r="N23" s="33">
        <f>N49</f>
        <v>10.054</v>
      </c>
      <c r="O23" s="33">
        <f t="shared" si="3"/>
        <v>15.9539265</v>
      </c>
      <c r="P23" s="33">
        <f t="shared" si="3"/>
        <v>12.984</v>
      </c>
      <c r="Q23" s="33">
        <f t="shared" si="3"/>
        <v>28.563055725000005</v>
      </c>
      <c r="R23" s="33">
        <f t="shared" si="3"/>
        <v>0</v>
      </c>
      <c r="S23" s="33">
        <f>S49</f>
        <v>53.713855558333336</v>
      </c>
      <c r="T23" s="33">
        <f>H23-I23</f>
        <v>-0.4531444416666659</v>
      </c>
      <c r="U23" s="44"/>
      <c r="V23" s="33"/>
    </row>
    <row r="24" spans="1:23" ht="39" customHeight="1" x14ac:dyDescent="0.25">
      <c r="A24" s="21" t="s">
        <v>85</v>
      </c>
      <c r="B24" s="12" t="s">
        <v>31</v>
      </c>
      <c r="C24" s="11" t="s">
        <v>29</v>
      </c>
      <c r="D24" s="40" t="s">
        <v>114</v>
      </c>
      <c r="E24" s="33" t="str">
        <f>E71</f>
        <v>нд</v>
      </c>
      <c r="F24" s="33" t="s">
        <v>114</v>
      </c>
      <c r="G24" s="33" t="str">
        <f>G71</f>
        <v>нд</v>
      </c>
      <c r="H24" s="33" t="s">
        <v>114</v>
      </c>
      <c r="I24" s="33" t="s">
        <v>114</v>
      </c>
      <c r="J24" s="40" t="str">
        <f>J71</f>
        <v>нд</v>
      </c>
      <c r="K24" s="33" t="str">
        <f>K71</f>
        <v>нд</v>
      </c>
      <c r="L24" s="33" t="str">
        <f>L71</f>
        <v>нд</v>
      </c>
      <c r="M24" s="33" t="str">
        <f>M71</f>
        <v>нд</v>
      </c>
      <c r="N24" s="33" t="s">
        <v>114</v>
      </c>
      <c r="O24" s="33" t="s">
        <v>114</v>
      </c>
      <c r="P24" s="40" t="str">
        <f>P71</f>
        <v>нд</v>
      </c>
      <c r="Q24" s="33" t="s">
        <v>114</v>
      </c>
      <c r="R24" s="33" t="s">
        <v>114</v>
      </c>
      <c r="S24" s="41" t="s">
        <v>114</v>
      </c>
      <c r="T24" s="33" t="s">
        <v>114</v>
      </c>
      <c r="U24" s="44" t="s">
        <v>114</v>
      </c>
      <c r="V24" s="21" t="s">
        <v>114</v>
      </c>
    </row>
    <row r="25" spans="1:23" ht="27.75" customHeight="1" x14ac:dyDescent="0.25">
      <c r="A25" s="21" t="s">
        <v>86</v>
      </c>
      <c r="B25" s="12" t="s">
        <v>32</v>
      </c>
      <c r="C25" s="11" t="s">
        <v>29</v>
      </c>
      <c r="D25" s="33">
        <f>D74</f>
        <v>58.668999999999997</v>
      </c>
      <c r="E25" s="33">
        <f>E75</f>
        <v>0</v>
      </c>
      <c r="F25" s="33"/>
      <c r="G25" s="33">
        <f>G74</f>
        <v>58.668999999999997</v>
      </c>
      <c r="H25" s="33">
        <f>L25</f>
        <v>2</v>
      </c>
      <c r="I25" s="33"/>
      <c r="J25" s="33"/>
      <c r="K25" s="33"/>
      <c r="L25" s="33">
        <f>L74</f>
        <v>2</v>
      </c>
      <c r="M25" s="33"/>
      <c r="N25" s="33"/>
      <c r="O25" s="34"/>
      <c r="P25" s="33"/>
      <c r="Q25" s="40"/>
      <c r="R25" s="33"/>
      <c r="S25" s="41">
        <f>G25-I25</f>
        <v>58.668999999999997</v>
      </c>
      <c r="T25" s="33">
        <f>P25-Q25</f>
        <v>0</v>
      </c>
      <c r="U25" s="44"/>
      <c r="V25" s="21" t="s">
        <v>114</v>
      </c>
    </row>
    <row r="26" spans="1:23" ht="27.75" customHeight="1" x14ac:dyDescent="0.25">
      <c r="A26" s="21" t="s">
        <v>87</v>
      </c>
      <c r="B26" s="12" t="s">
        <v>33</v>
      </c>
      <c r="C26" s="11" t="s">
        <v>29</v>
      </c>
      <c r="D26" s="21" t="s">
        <v>114</v>
      </c>
      <c r="E26" s="21" t="s">
        <v>114</v>
      </c>
      <c r="F26" s="21" t="s">
        <v>114</v>
      </c>
      <c r="G26" s="21" t="s">
        <v>114</v>
      </c>
      <c r="H26" s="21" t="s">
        <v>114</v>
      </c>
      <c r="I26" s="21" t="s">
        <v>114</v>
      </c>
      <c r="J26" s="21" t="s">
        <v>114</v>
      </c>
      <c r="K26" s="21" t="s">
        <v>114</v>
      </c>
      <c r="L26" s="21" t="s">
        <v>114</v>
      </c>
      <c r="M26" s="33"/>
      <c r="N26" s="21" t="s">
        <v>114</v>
      </c>
      <c r="O26" s="21" t="s">
        <v>114</v>
      </c>
      <c r="P26" s="21" t="s">
        <v>114</v>
      </c>
      <c r="Q26" s="21" t="s">
        <v>114</v>
      </c>
      <c r="R26" s="21" t="s">
        <v>114</v>
      </c>
      <c r="S26" s="21" t="s">
        <v>114</v>
      </c>
      <c r="T26" s="33" t="s">
        <v>114</v>
      </c>
      <c r="U26" s="34" t="s">
        <v>114</v>
      </c>
      <c r="V26" s="21" t="s">
        <v>114</v>
      </c>
    </row>
    <row r="27" spans="1:23" ht="27.75" customHeight="1" x14ac:dyDescent="0.25">
      <c r="A27" s="21" t="s">
        <v>88</v>
      </c>
      <c r="B27" s="12" t="s">
        <v>34</v>
      </c>
      <c r="C27" s="11" t="s">
        <v>29</v>
      </c>
      <c r="D27" s="33" t="str">
        <f>D77</f>
        <v>нд</v>
      </c>
      <c r="E27" s="33" t="str">
        <f t="shared" ref="E27:S27" si="4">E77</f>
        <v>нд</v>
      </c>
      <c r="F27" s="33" t="str">
        <f t="shared" si="4"/>
        <v>нд</v>
      </c>
      <c r="G27" s="33" t="str">
        <f>G77</f>
        <v>нд</v>
      </c>
      <c r="H27" s="33" t="str">
        <f t="shared" si="4"/>
        <v>нд</v>
      </c>
      <c r="I27" s="33" t="str">
        <f t="shared" si="4"/>
        <v>нд</v>
      </c>
      <c r="J27" s="33" t="str">
        <f t="shared" si="4"/>
        <v>нд</v>
      </c>
      <c r="K27" s="33" t="str">
        <f t="shared" si="4"/>
        <v>нд</v>
      </c>
      <c r="L27" s="33" t="str">
        <f t="shared" si="4"/>
        <v>нд</v>
      </c>
      <c r="M27" s="33" t="str">
        <f t="shared" si="4"/>
        <v>нд</v>
      </c>
      <c r="N27" s="33" t="str">
        <f t="shared" si="4"/>
        <v>нд</v>
      </c>
      <c r="O27" s="33" t="str">
        <f t="shared" si="4"/>
        <v>нд</v>
      </c>
      <c r="P27" s="33" t="str">
        <f t="shared" si="4"/>
        <v>нд</v>
      </c>
      <c r="Q27" s="33" t="str">
        <f t="shared" si="4"/>
        <v>нд</v>
      </c>
      <c r="R27" s="33" t="str">
        <f t="shared" ref="R27" si="5">R55</f>
        <v>нд</v>
      </c>
      <c r="S27" s="33" t="str">
        <f t="shared" si="4"/>
        <v>нд</v>
      </c>
      <c r="T27" s="33" t="str">
        <f t="shared" ref="T27:U27" si="6">T55</f>
        <v>нд</v>
      </c>
      <c r="U27" s="33" t="str">
        <f t="shared" si="6"/>
        <v>нд</v>
      </c>
      <c r="V27" s="21" t="s">
        <v>114</v>
      </c>
    </row>
    <row r="28" spans="1:23" ht="27.75" customHeight="1" x14ac:dyDescent="0.25">
      <c r="A28" s="21">
        <v>1</v>
      </c>
      <c r="B28" s="13" t="s">
        <v>117</v>
      </c>
      <c r="C28" s="11"/>
      <c r="D28" s="33">
        <f>D49+D74</f>
        <v>159.09</v>
      </c>
      <c r="E28" s="33">
        <f>E49+E74</f>
        <v>0</v>
      </c>
      <c r="F28" s="33"/>
      <c r="G28" s="33">
        <f>G49+G74</f>
        <v>159.09</v>
      </c>
      <c r="H28" s="33">
        <f>H49+H74</f>
        <v>48.254000000000005</v>
      </c>
      <c r="I28" s="33">
        <f>I49</f>
        <v>46.707144441666671</v>
      </c>
      <c r="J28" s="33"/>
      <c r="K28" s="33"/>
      <c r="L28" s="33">
        <f>L49+L74</f>
        <v>22.015999999999998</v>
      </c>
      <c r="M28" s="33">
        <f t="shared" ref="M28:Q28" si="7">M49</f>
        <v>2.0040988833333335</v>
      </c>
      <c r="N28" s="33">
        <f>N49</f>
        <v>10.054</v>
      </c>
      <c r="O28" s="33">
        <f>O49</f>
        <v>15.9539265</v>
      </c>
      <c r="P28" s="33">
        <f t="shared" si="7"/>
        <v>12.984</v>
      </c>
      <c r="Q28" s="33">
        <f t="shared" si="7"/>
        <v>28.563055725000005</v>
      </c>
      <c r="R28" s="33"/>
      <c r="S28" s="33">
        <f>G28-I28</f>
        <v>112.38285555833333</v>
      </c>
      <c r="T28" s="33">
        <f>H28-I28</f>
        <v>1.5468555583333341</v>
      </c>
      <c r="U28" s="33"/>
      <c r="V28" s="33"/>
    </row>
    <row r="29" spans="1:23" ht="18.75" hidden="1" x14ac:dyDescent="0.25">
      <c r="A29" s="22" t="s">
        <v>36</v>
      </c>
      <c r="B29" s="15" t="s">
        <v>35</v>
      </c>
      <c r="C29" s="14" t="s">
        <v>29</v>
      </c>
      <c r="D29" s="52" t="s">
        <v>114</v>
      </c>
      <c r="E29" s="22" t="s">
        <v>114</v>
      </c>
      <c r="F29" s="22" t="s">
        <v>114</v>
      </c>
      <c r="G29" s="32" t="s">
        <v>114</v>
      </c>
      <c r="H29" s="32" t="s">
        <v>114</v>
      </c>
      <c r="I29" s="32" t="s">
        <v>114</v>
      </c>
      <c r="J29" s="52" t="s">
        <v>114</v>
      </c>
      <c r="K29" s="22" t="s">
        <v>114</v>
      </c>
      <c r="L29" s="32" t="s">
        <v>114</v>
      </c>
      <c r="M29" s="32" t="s">
        <v>114</v>
      </c>
      <c r="N29" s="22" t="s">
        <v>114</v>
      </c>
      <c r="O29" s="22" t="s">
        <v>114</v>
      </c>
      <c r="P29" s="22" t="s">
        <v>114</v>
      </c>
      <c r="Q29" s="22" t="s">
        <v>114</v>
      </c>
      <c r="R29" s="22" t="s">
        <v>114</v>
      </c>
      <c r="S29" s="53" t="s">
        <v>114</v>
      </c>
      <c r="T29" s="32" t="s">
        <v>114</v>
      </c>
      <c r="U29" s="22" t="s">
        <v>114</v>
      </c>
      <c r="V29" s="22" t="s">
        <v>114</v>
      </c>
    </row>
    <row r="30" spans="1:23" ht="37.5" hidden="1" x14ac:dyDescent="0.25">
      <c r="A30" s="23" t="s">
        <v>38</v>
      </c>
      <c r="B30" s="17" t="s">
        <v>37</v>
      </c>
      <c r="C30" s="16" t="s">
        <v>29</v>
      </c>
      <c r="D30" s="23" t="s">
        <v>114</v>
      </c>
      <c r="E30" s="23" t="s">
        <v>114</v>
      </c>
      <c r="F30" s="23" t="s">
        <v>114</v>
      </c>
      <c r="G30" s="23" t="s">
        <v>114</v>
      </c>
      <c r="H30" s="23" t="s">
        <v>114</v>
      </c>
      <c r="I30" s="23" t="s">
        <v>114</v>
      </c>
      <c r="J30" s="23" t="s">
        <v>114</v>
      </c>
      <c r="K30" s="23" t="s">
        <v>114</v>
      </c>
      <c r="L30" s="31" t="s">
        <v>114</v>
      </c>
      <c r="M30" s="23" t="s">
        <v>114</v>
      </c>
      <c r="N30" s="23" t="s">
        <v>114</v>
      </c>
      <c r="O30" s="23" t="s">
        <v>114</v>
      </c>
      <c r="P30" s="23" t="s">
        <v>114</v>
      </c>
      <c r="Q30" s="23" t="s">
        <v>114</v>
      </c>
      <c r="R30" s="23" t="s">
        <v>114</v>
      </c>
      <c r="S30" s="23" t="s">
        <v>114</v>
      </c>
      <c r="T30" s="23" t="s">
        <v>114</v>
      </c>
      <c r="U30" s="23" t="s">
        <v>114</v>
      </c>
      <c r="V30" s="23" t="s">
        <v>114</v>
      </c>
    </row>
    <row r="31" spans="1:23" ht="37.5" hidden="1" x14ac:dyDescent="0.25">
      <c r="A31" s="27" t="s">
        <v>19</v>
      </c>
      <c r="B31" s="26" t="s">
        <v>39</v>
      </c>
      <c r="C31" s="28" t="s">
        <v>29</v>
      </c>
      <c r="D31" s="27" t="s">
        <v>114</v>
      </c>
      <c r="E31" s="27" t="s">
        <v>114</v>
      </c>
      <c r="F31" s="27" t="s">
        <v>114</v>
      </c>
      <c r="G31" s="27" t="s">
        <v>114</v>
      </c>
      <c r="H31" s="27" t="s">
        <v>114</v>
      </c>
      <c r="I31" s="27" t="s">
        <v>114</v>
      </c>
      <c r="J31" s="27" t="s">
        <v>114</v>
      </c>
      <c r="K31" s="27" t="s">
        <v>114</v>
      </c>
      <c r="L31" s="30" t="s">
        <v>114</v>
      </c>
      <c r="M31" s="27" t="s">
        <v>114</v>
      </c>
      <c r="N31" s="27" t="s">
        <v>114</v>
      </c>
      <c r="O31" s="27" t="s">
        <v>114</v>
      </c>
      <c r="P31" s="27" t="s">
        <v>114</v>
      </c>
      <c r="Q31" s="27" t="s">
        <v>114</v>
      </c>
      <c r="R31" s="27" t="s">
        <v>114</v>
      </c>
      <c r="S31" s="27" t="s">
        <v>114</v>
      </c>
      <c r="T31" s="27" t="s">
        <v>114</v>
      </c>
      <c r="U31" s="27" t="s">
        <v>114</v>
      </c>
      <c r="V31" s="27" t="s">
        <v>114</v>
      </c>
    </row>
    <row r="32" spans="1:23" ht="37.5" hidden="1" x14ac:dyDescent="0.25">
      <c r="A32" s="27" t="s">
        <v>20</v>
      </c>
      <c r="B32" s="26" t="s">
        <v>41</v>
      </c>
      <c r="C32" s="28" t="s">
        <v>29</v>
      </c>
      <c r="D32" s="27" t="s">
        <v>114</v>
      </c>
      <c r="E32" s="27" t="s">
        <v>114</v>
      </c>
      <c r="F32" s="27" t="s">
        <v>114</v>
      </c>
      <c r="G32" s="27" t="s">
        <v>114</v>
      </c>
      <c r="H32" s="27" t="s">
        <v>114</v>
      </c>
      <c r="I32" s="27" t="s">
        <v>114</v>
      </c>
      <c r="J32" s="27" t="s">
        <v>114</v>
      </c>
      <c r="K32" s="27" t="s">
        <v>114</v>
      </c>
      <c r="L32" s="30" t="s">
        <v>114</v>
      </c>
      <c r="M32" s="27" t="s">
        <v>114</v>
      </c>
      <c r="N32" s="27" t="s">
        <v>114</v>
      </c>
      <c r="O32" s="27" t="s">
        <v>114</v>
      </c>
      <c r="P32" s="27" t="s">
        <v>114</v>
      </c>
      <c r="Q32" s="27" t="s">
        <v>114</v>
      </c>
      <c r="R32" s="27" t="s">
        <v>114</v>
      </c>
      <c r="S32" s="27" t="s">
        <v>114</v>
      </c>
      <c r="T32" s="27" t="s">
        <v>114</v>
      </c>
      <c r="U32" s="27" t="s">
        <v>114</v>
      </c>
      <c r="V32" s="27" t="s">
        <v>114</v>
      </c>
    </row>
    <row r="33" spans="1:22" ht="37.5" hidden="1" x14ac:dyDescent="0.25">
      <c r="A33" s="27" t="s">
        <v>21</v>
      </c>
      <c r="B33" s="26" t="s">
        <v>43</v>
      </c>
      <c r="C33" s="28" t="s">
        <v>29</v>
      </c>
      <c r="D33" s="27" t="s">
        <v>114</v>
      </c>
      <c r="E33" s="27" t="s">
        <v>114</v>
      </c>
      <c r="F33" s="27" t="s">
        <v>114</v>
      </c>
      <c r="G33" s="27" t="s">
        <v>114</v>
      </c>
      <c r="H33" s="27" t="s">
        <v>114</v>
      </c>
      <c r="I33" s="27" t="s">
        <v>114</v>
      </c>
      <c r="J33" s="27" t="s">
        <v>114</v>
      </c>
      <c r="K33" s="27" t="s">
        <v>114</v>
      </c>
      <c r="L33" s="30" t="s">
        <v>114</v>
      </c>
      <c r="M33" s="27" t="s">
        <v>114</v>
      </c>
      <c r="N33" s="27" t="s">
        <v>114</v>
      </c>
      <c r="O33" s="27" t="s">
        <v>114</v>
      </c>
      <c r="P33" s="27" t="s">
        <v>114</v>
      </c>
      <c r="Q33" s="27" t="s">
        <v>114</v>
      </c>
      <c r="R33" s="27" t="s">
        <v>114</v>
      </c>
      <c r="S33" s="27" t="s">
        <v>114</v>
      </c>
      <c r="T33" s="27" t="s">
        <v>114</v>
      </c>
      <c r="U33" s="27" t="s">
        <v>114</v>
      </c>
      <c r="V33" s="27" t="s">
        <v>114</v>
      </c>
    </row>
    <row r="34" spans="1:22" ht="18.75" hidden="1" x14ac:dyDescent="0.25">
      <c r="A34" s="23" t="s">
        <v>40</v>
      </c>
      <c r="B34" s="17" t="s">
        <v>45</v>
      </c>
      <c r="C34" s="16" t="s">
        <v>29</v>
      </c>
      <c r="D34" s="23" t="s">
        <v>114</v>
      </c>
      <c r="E34" s="23" t="s">
        <v>114</v>
      </c>
      <c r="F34" s="23" t="s">
        <v>114</v>
      </c>
      <c r="G34" s="23" t="s">
        <v>114</v>
      </c>
      <c r="H34" s="23" t="s">
        <v>114</v>
      </c>
      <c r="I34" s="23" t="s">
        <v>114</v>
      </c>
      <c r="J34" s="23" t="s">
        <v>114</v>
      </c>
      <c r="K34" s="23" t="s">
        <v>114</v>
      </c>
      <c r="L34" s="31" t="s">
        <v>114</v>
      </c>
      <c r="M34" s="23" t="s">
        <v>114</v>
      </c>
      <c r="N34" s="23" t="s">
        <v>114</v>
      </c>
      <c r="O34" s="23" t="s">
        <v>114</v>
      </c>
      <c r="P34" s="23" t="s">
        <v>114</v>
      </c>
      <c r="Q34" s="23" t="s">
        <v>114</v>
      </c>
      <c r="R34" s="23" t="s">
        <v>114</v>
      </c>
      <c r="S34" s="23" t="s">
        <v>114</v>
      </c>
      <c r="T34" s="23" t="s">
        <v>114</v>
      </c>
      <c r="U34" s="23" t="s">
        <v>114</v>
      </c>
      <c r="V34" s="23" t="s">
        <v>114</v>
      </c>
    </row>
    <row r="35" spans="1:22" ht="37.5" hidden="1" x14ac:dyDescent="0.25">
      <c r="A35" s="27" t="s">
        <v>89</v>
      </c>
      <c r="B35" s="26" t="s">
        <v>47</v>
      </c>
      <c r="C35" s="28" t="s">
        <v>29</v>
      </c>
      <c r="D35" s="27" t="s">
        <v>114</v>
      </c>
      <c r="E35" s="27" t="s">
        <v>114</v>
      </c>
      <c r="F35" s="27" t="s">
        <v>114</v>
      </c>
      <c r="G35" s="27" t="s">
        <v>114</v>
      </c>
      <c r="H35" s="27" t="s">
        <v>114</v>
      </c>
      <c r="I35" s="27" t="s">
        <v>114</v>
      </c>
      <c r="J35" s="27" t="s">
        <v>114</v>
      </c>
      <c r="K35" s="27" t="s">
        <v>114</v>
      </c>
      <c r="L35" s="27" t="s">
        <v>114</v>
      </c>
      <c r="M35" s="27" t="s">
        <v>114</v>
      </c>
      <c r="N35" s="27" t="s">
        <v>114</v>
      </c>
      <c r="O35" s="27" t="s">
        <v>114</v>
      </c>
      <c r="P35" s="27" t="s">
        <v>114</v>
      </c>
      <c r="Q35" s="27" t="s">
        <v>114</v>
      </c>
      <c r="R35" s="27" t="s">
        <v>114</v>
      </c>
      <c r="S35" s="27" t="s">
        <v>114</v>
      </c>
      <c r="T35" s="27" t="s">
        <v>114</v>
      </c>
      <c r="U35" s="27" t="s">
        <v>114</v>
      </c>
      <c r="V35" s="27" t="s">
        <v>114</v>
      </c>
    </row>
    <row r="36" spans="1:22" ht="37.5" hidden="1" x14ac:dyDescent="0.25">
      <c r="A36" s="27" t="s">
        <v>90</v>
      </c>
      <c r="B36" s="26" t="s">
        <v>49</v>
      </c>
      <c r="C36" s="28" t="s">
        <v>29</v>
      </c>
      <c r="D36" s="27" t="s">
        <v>114</v>
      </c>
      <c r="E36" s="27" t="s">
        <v>114</v>
      </c>
      <c r="F36" s="27" t="s">
        <v>114</v>
      </c>
      <c r="G36" s="27" t="s">
        <v>114</v>
      </c>
      <c r="H36" s="27" t="s">
        <v>114</v>
      </c>
      <c r="I36" s="27" t="s">
        <v>114</v>
      </c>
      <c r="J36" s="27" t="s">
        <v>114</v>
      </c>
      <c r="K36" s="27" t="s">
        <v>114</v>
      </c>
      <c r="L36" s="27" t="s">
        <v>114</v>
      </c>
      <c r="M36" s="27" t="s">
        <v>114</v>
      </c>
      <c r="N36" s="27" t="s">
        <v>114</v>
      </c>
      <c r="O36" s="27" t="s">
        <v>114</v>
      </c>
      <c r="P36" s="27" t="s">
        <v>114</v>
      </c>
      <c r="Q36" s="27" t="s">
        <v>114</v>
      </c>
      <c r="R36" s="27" t="s">
        <v>114</v>
      </c>
      <c r="S36" s="27" t="s">
        <v>114</v>
      </c>
      <c r="T36" s="27" t="s">
        <v>114</v>
      </c>
      <c r="U36" s="27" t="s">
        <v>114</v>
      </c>
      <c r="V36" s="27" t="s">
        <v>114</v>
      </c>
    </row>
    <row r="37" spans="1:22" ht="37.5" hidden="1" x14ac:dyDescent="0.25">
      <c r="A37" s="23" t="s">
        <v>42</v>
      </c>
      <c r="B37" s="17" t="s">
        <v>50</v>
      </c>
      <c r="C37" s="16" t="s">
        <v>29</v>
      </c>
      <c r="D37" s="23" t="s">
        <v>114</v>
      </c>
      <c r="E37" s="23" t="s">
        <v>114</v>
      </c>
      <c r="F37" s="23" t="s">
        <v>114</v>
      </c>
      <c r="G37" s="23" t="s">
        <v>114</v>
      </c>
      <c r="H37" s="23" t="s">
        <v>114</v>
      </c>
      <c r="I37" s="23" t="s">
        <v>114</v>
      </c>
      <c r="J37" s="23" t="s">
        <v>114</v>
      </c>
      <c r="K37" s="23" t="s">
        <v>114</v>
      </c>
      <c r="L37" s="23" t="s">
        <v>114</v>
      </c>
      <c r="M37" s="23" t="s">
        <v>114</v>
      </c>
      <c r="N37" s="23" t="s">
        <v>114</v>
      </c>
      <c r="O37" s="23" t="s">
        <v>114</v>
      </c>
      <c r="P37" s="23" t="s">
        <v>114</v>
      </c>
      <c r="Q37" s="23" t="s">
        <v>114</v>
      </c>
      <c r="R37" s="23" t="s">
        <v>114</v>
      </c>
      <c r="S37" s="23" t="s">
        <v>114</v>
      </c>
      <c r="T37" s="23" t="s">
        <v>114</v>
      </c>
      <c r="U37" s="23" t="s">
        <v>114</v>
      </c>
      <c r="V37" s="23" t="s">
        <v>114</v>
      </c>
    </row>
    <row r="38" spans="1:22" ht="18.75" hidden="1" x14ac:dyDescent="0.25">
      <c r="A38" s="70" t="s">
        <v>132</v>
      </c>
      <c r="B38" s="19" t="s">
        <v>51</v>
      </c>
      <c r="C38" s="18" t="s">
        <v>29</v>
      </c>
      <c r="D38" s="24" t="s">
        <v>114</v>
      </c>
      <c r="E38" s="24" t="s">
        <v>114</v>
      </c>
      <c r="F38" s="24" t="s">
        <v>114</v>
      </c>
      <c r="G38" s="24" t="s">
        <v>114</v>
      </c>
      <c r="H38" s="24" t="s">
        <v>114</v>
      </c>
      <c r="I38" s="24" t="s">
        <v>114</v>
      </c>
      <c r="J38" s="24" t="s">
        <v>114</v>
      </c>
      <c r="K38" s="24" t="s">
        <v>114</v>
      </c>
      <c r="L38" s="24" t="s">
        <v>114</v>
      </c>
      <c r="M38" s="24" t="s">
        <v>114</v>
      </c>
      <c r="N38" s="24" t="s">
        <v>114</v>
      </c>
      <c r="O38" s="24" t="s">
        <v>114</v>
      </c>
      <c r="P38" s="24" t="s">
        <v>114</v>
      </c>
      <c r="Q38" s="24" t="s">
        <v>114</v>
      </c>
      <c r="R38" s="24" t="s">
        <v>114</v>
      </c>
      <c r="S38" s="24" t="s">
        <v>114</v>
      </c>
      <c r="T38" s="24" t="s">
        <v>114</v>
      </c>
      <c r="U38" s="24" t="s">
        <v>114</v>
      </c>
      <c r="V38" s="24" t="s">
        <v>114</v>
      </c>
    </row>
    <row r="39" spans="1:22" ht="56.25" hidden="1" x14ac:dyDescent="0.25">
      <c r="A39" s="27" t="s">
        <v>134</v>
      </c>
      <c r="B39" s="26" t="s">
        <v>52</v>
      </c>
      <c r="C39" s="28" t="s">
        <v>29</v>
      </c>
      <c r="D39" s="27" t="s">
        <v>114</v>
      </c>
      <c r="E39" s="27" t="s">
        <v>114</v>
      </c>
      <c r="F39" s="27" t="s">
        <v>114</v>
      </c>
      <c r="G39" s="27" t="s">
        <v>114</v>
      </c>
      <c r="H39" s="27" t="s">
        <v>114</v>
      </c>
      <c r="I39" s="27" t="s">
        <v>114</v>
      </c>
      <c r="J39" s="27" t="s">
        <v>114</v>
      </c>
      <c r="K39" s="27" t="s">
        <v>114</v>
      </c>
      <c r="L39" s="27" t="s">
        <v>114</v>
      </c>
      <c r="M39" s="27" t="s">
        <v>114</v>
      </c>
      <c r="N39" s="27" t="s">
        <v>114</v>
      </c>
      <c r="O39" s="27" t="s">
        <v>114</v>
      </c>
      <c r="P39" s="27" t="s">
        <v>114</v>
      </c>
      <c r="Q39" s="27" t="s">
        <v>114</v>
      </c>
      <c r="R39" s="27" t="s">
        <v>114</v>
      </c>
      <c r="S39" s="27" t="s">
        <v>114</v>
      </c>
      <c r="T39" s="27" t="s">
        <v>114</v>
      </c>
      <c r="U39" s="27" t="s">
        <v>114</v>
      </c>
      <c r="V39" s="27" t="s">
        <v>114</v>
      </c>
    </row>
    <row r="40" spans="1:22" ht="56.25" hidden="1" x14ac:dyDescent="0.25">
      <c r="A40" s="27" t="s">
        <v>134</v>
      </c>
      <c r="B40" s="26" t="s">
        <v>53</v>
      </c>
      <c r="C40" s="28" t="s">
        <v>29</v>
      </c>
      <c r="D40" s="27" t="s">
        <v>114</v>
      </c>
      <c r="E40" s="27" t="s">
        <v>114</v>
      </c>
      <c r="F40" s="27" t="s">
        <v>114</v>
      </c>
      <c r="G40" s="27" t="s">
        <v>114</v>
      </c>
      <c r="H40" s="27" t="s">
        <v>114</v>
      </c>
      <c r="I40" s="27" t="s">
        <v>114</v>
      </c>
      <c r="J40" s="27" t="s">
        <v>114</v>
      </c>
      <c r="K40" s="27" t="s">
        <v>114</v>
      </c>
      <c r="L40" s="27" t="s">
        <v>114</v>
      </c>
      <c r="M40" s="27" t="s">
        <v>114</v>
      </c>
      <c r="N40" s="27" t="s">
        <v>114</v>
      </c>
      <c r="O40" s="27" t="s">
        <v>114</v>
      </c>
      <c r="P40" s="27" t="s">
        <v>114</v>
      </c>
      <c r="Q40" s="27" t="s">
        <v>114</v>
      </c>
      <c r="R40" s="27" t="s">
        <v>114</v>
      </c>
      <c r="S40" s="27" t="s">
        <v>114</v>
      </c>
      <c r="T40" s="27" t="s">
        <v>114</v>
      </c>
      <c r="U40" s="27" t="s">
        <v>114</v>
      </c>
      <c r="V40" s="27" t="s">
        <v>114</v>
      </c>
    </row>
    <row r="41" spans="1:22" ht="56.25" hidden="1" x14ac:dyDescent="0.25">
      <c r="A41" s="27" t="s">
        <v>134</v>
      </c>
      <c r="B41" s="26" t="s">
        <v>54</v>
      </c>
      <c r="C41" s="28" t="s">
        <v>29</v>
      </c>
      <c r="D41" s="27" t="s">
        <v>114</v>
      </c>
      <c r="E41" s="27" t="s">
        <v>114</v>
      </c>
      <c r="F41" s="27" t="s">
        <v>114</v>
      </c>
      <c r="G41" s="27" t="s">
        <v>114</v>
      </c>
      <c r="H41" s="27" t="s">
        <v>114</v>
      </c>
      <c r="I41" s="27" t="s">
        <v>114</v>
      </c>
      <c r="J41" s="27" t="s">
        <v>114</v>
      </c>
      <c r="K41" s="27" t="s">
        <v>114</v>
      </c>
      <c r="L41" s="27" t="s">
        <v>114</v>
      </c>
      <c r="M41" s="27" t="s">
        <v>114</v>
      </c>
      <c r="N41" s="27" t="s">
        <v>114</v>
      </c>
      <c r="O41" s="27" t="s">
        <v>114</v>
      </c>
      <c r="P41" s="27" t="s">
        <v>114</v>
      </c>
      <c r="Q41" s="27" t="s">
        <v>114</v>
      </c>
      <c r="R41" s="27" t="s">
        <v>114</v>
      </c>
      <c r="S41" s="27" t="s">
        <v>114</v>
      </c>
      <c r="T41" s="27" t="s">
        <v>114</v>
      </c>
      <c r="U41" s="27" t="s">
        <v>114</v>
      </c>
      <c r="V41" s="27" t="s">
        <v>114</v>
      </c>
    </row>
    <row r="42" spans="1:22" ht="18.75" hidden="1" x14ac:dyDescent="0.25">
      <c r="A42" s="69" t="s">
        <v>131</v>
      </c>
      <c r="B42" s="19" t="s">
        <v>51</v>
      </c>
      <c r="C42" s="20" t="s">
        <v>29</v>
      </c>
      <c r="D42" s="25" t="s">
        <v>114</v>
      </c>
      <c r="E42" s="25" t="s">
        <v>114</v>
      </c>
      <c r="F42" s="25" t="s">
        <v>114</v>
      </c>
      <c r="G42" s="25" t="s">
        <v>114</v>
      </c>
      <c r="H42" s="25" t="s">
        <v>114</v>
      </c>
      <c r="I42" s="25" t="s">
        <v>114</v>
      </c>
      <c r="J42" s="25" t="s">
        <v>114</v>
      </c>
      <c r="K42" s="25" t="s">
        <v>114</v>
      </c>
      <c r="L42" s="25" t="s">
        <v>114</v>
      </c>
      <c r="M42" s="25" t="s">
        <v>114</v>
      </c>
      <c r="N42" s="25" t="s">
        <v>114</v>
      </c>
      <c r="O42" s="25" t="s">
        <v>114</v>
      </c>
      <c r="P42" s="25" t="s">
        <v>114</v>
      </c>
      <c r="Q42" s="25" t="s">
        <v>114</v>
      </c>
      <c r="R42" s="25" t="s">
        <v>114</v>
      </c>
      <c r="S42" s="25" t="s">
        <v>114</v>
      </c>
      <c r="T42" s="25" t="s">
        <v>114</v>
      </c>
      <c r="U42" s="25" t="s">
        <v>114</v>
      </c>
      <c r="V42" s="25" t="s">
        <v>114</v>
      </c>
    </row>
    <row r="43" spans="1:22" ht="56.25" hidden="1" x14ac:dyDescent="0.25">
      <c r="A43" s="27" t="s">
        <v>133</v>
      </c>
      <c r="B43" s="26" t="s">
        <v>52</v>
      </c>
      <c r="C43" s="28" t="s">
        <v>29</v>
      </c>
      <c r="D43" s="27" t="s">
        <v>114</v>
      </c>
      <c r="E43" s="27" t="s">
        <v>114</v>
      </c>
      <c r="F43" s="27" t="s">
        <v>114</v>
      </c>
      <c r="G43" s="27" t="s">
        <v>114</v>
      </c>
      <c r="H43" s="27" t="s">
        <v>114</v>
      </c>
      <c r="I43" s="27" t="s">
        <v>114</v>
      </c>
      <c r="J43" s="27" t="s">
        <v>114</v>
      </c>
      <c r="K43" s="27" t="s">
        <v>114</v>
      </c>
      <c r="L43" s="27" t="s">
        <v>114</v>
      </c>
      <c r="M43" s="27" t="s">
        <v>114</v>
      </c>
      <c r="N43" s="27" t="s">
        <v>114</v>
      </c>
      <c r="O43" s="27" t="s">
        <v>114</v>
      </c>
      <c r="P43" s="27" t="s">
        <v>114</v>
      </c>
      <c r="Q43" s="27" t="s">
        <v>114</v>
      </c>
      <c r="R43" s="27" t="s">
        <v>114</v>
      </c>
      <c r="S43" s="27" t="s">
        <v>114</v>
      </c>
      <c r="T43" s="27" t="s">
        <v>114</v>
      </c>
      <c r="U43" s="27" t="s">
        <v>114</v>
      </c>
      <c r="V43" s="27" t="s">
        <v>114</v>
      </c>
    </row>
    <row r="44" spans="1:22" ht="56.25" hidden="1" x14ac:dyDescent="0.25">
      <c r="A44" s="27" t="s">
        <v>133</v>
      </c>
      <c r="B44" s="26" t="s">
        <v>53</v>
      </c>
      <c r="C44" s="28" t="s">
        <v>29</v>
      </c>
      <c r="D44" s="27" t="s">
        <v>114</v>
      </c>
      <c r="E44" s="27" t="s">
        <v>114</v>
      </c>
      <c r="F44" s="27" t="s">
        <v>114</v>
      </c>
      <c r="G44" s="27" t="s">
        <v>114</v>
      </c>
      <c r="H44" s="27" t="s">
        <v>114</v>
      </c>
      <c r="I44" s="27" t="s">
        <v>114</v>
      </c>
      <c r="J44" s="27" t="s">
        <v>114</v>
      </c>
      <c r="K44" s="27" t="s">
        <v>114</v>
      </c>
      <c r="L44" s="27" t="s">
        <v>114</v>
      </c>
      <c r="M44" s="27" t="s">
        <v>114</v>
      </c>
      <c r="N44" s="27" t="s">
        <v>114</v>
      </c>
      <c r="O44" s="27" t="s">
        <v>114</v>
      </c>
      <c r="P44" s="27" t="s">
        <v>114</v>
      </c>
      <c r="Q44" s="27" t="s">
        <v>114</v>
      </c>
      <c r="R44" s="27" t="s">
        <v>114</v>
      </c>
      <c r="S44" s="27" t="s">
        <v>114</v>
      </c>
      <c r="T44" s="27" t="s">
        <v>114</v>
      </c>
      <c r="U44" s="27" t="s">
        <v>114</v>
      </c>
      <c r="V44" s="27" t="s">
        <v>114</v>
      </c>
    </row>
    <row r="45" spans="1:22" ht="56.25" hidden="1" x14ac:dyDescent="0.25">
      <c r="A45" s="27" t="s">
        <v>133</v>
      </c>
      <c r="B45" s="26" t="s">
        <v>55</v>
      </c>
      <c r="C45" s="28" t="s">
        <v>29</v>
      </c>
      <c r="D45" s="27" t="s">
        <v>114</v>
      </c>
      <c r="E45" s="27" t="s">
        <v>114</v>
      </c>
      <c r="F45" s="27" t="s">
        <v>114</v>
      </c>
      <c r="G45" s="27" t="s">
        <v>114</v>
      </c>
      <c r="H45" s="27" t="s">
        <v>114</v>
      </c>
      <c r="I45" s="27" t="s">
        <v>114</v>
      </c>
      <c r="J45" s="27" t="s">
        <v>114</v>
      </c>
      <c r="K45" s="27" t="s">
        <v>114</v>
      </c>
      <c r="L45" s="27" t="s">
        <v>114</v>
      </c>
      <c r="M45" s="27" t="s">
        <v>114</v>
      </c>
      <c r="N45" s="27" t="s">
        <v>114</v>
      </c>
      <c r="O45" s="27" t="s">
        <v>114</v>
      </c>
      <c r="P45" s="27" t="s">
        <v>114</v>
      </c>
      <c r="Q45" s="27" t="s">
        <v>114</v>
      </c>
      <c r="R45" s="27" t="s">
        <v>114</v>
      </c>
      <c r="S45" s="27" t="s">
        <v>114</v>
      </c>
      <c r="T45" s="27" t="s">
        <v>114</v>
      </c>
      <c r="U45" s="27" t="s">
        <v>114</v>
      </c>
      <c r="V45" s="27" t="s">
        <v>114</v>
      </c>
    </row>
    <row r="46" spans="1:22" ht="56.25" hidden="1" x14ac:dyDescent="0.25">
      <c r="A46" s="23" t="s">
        <v>93</v>
      </c>
      <c r="B46" s="17" t="s">
        <v>57</v>
      </c>
      <c r="C46" s="16" t="s">
        <v>29</v>
      </c>
      <c r="D46" s="23" t="s">
        <v>114</v>
      </c>
      <c r="E46" s="23" t="s">
        <v>114</v>
      </c>
      <c r="F46" s="23" t="s">
        <v>114</v>
      </c>
      <c r="G46" s="23" t="s">
        <v>114</v>
      </c>
      <c r="H46" s="23" t="s">
        <v>114</v>
      </c>
      <c r="I46" s="23" t="s">
        <v>114</v>
      </c>
      <c r="J46" s="23" t="s">
        <v>114</v>
      </c>
      <c r="K46" s="23" t="s">
        <v>114</v>
      </c>
      <c r="L46" s="23" t="s">
        <v>114</v>
      </c>
      <c r="M46" s="23" t="s">
        <v>114</v>
      </c>
      <c r="N46" s="23" t="s">
        <v>114</v>
      </c>
      <c r="O46" s="23" t="s">
        <v>114</v>
      </c>
      <c r="P46" s="23" t="s">
        <v>114</v>
      </c>
      <c r="Q46" s="23" t="s">
        <v>114</v>
      </c>
      <c r="R46" s="23" t="s">
        <v>114</v>
      </c>
      <c r="S46" s="23" t="s">
        <v>114</v>
      </c>
      <c r="T46" s="23" t="s">
        <v>114</v>
      </c>
      <c r="U46" s="23" t="s">
        <v>114</v>
      </c>
      <c r="V46" s="23" t="s">
        <v>114</v>
      </c>
    </row>
    <row r="47" spans="1:22" ht="37.5" hidden="1" x14ac:dyDescent="0.25">
      <c r="A47" s="27" t="s">
        <v>113</v>
      </c>
      <c r="B47" s="26" t="s">
        <v>58</v>
      </c>
      <c r="C47" s="28" t="s">
        <v>29</v>
      </c>
      <c r="D47" s="27" t="s">
        <v>114</v>
      </c>
      <c r="E47" s="27" t="s">
        <v>114</v>
      </c>
      <c r="F47" s="27" t="s">
        <v>114</v>
      </c>
      <c r="G47" s="27" t="s">
        <v>114</v>
      </c>
      <c r="H47" s="27" t="s">
        <v>114</v>
      </c>
      <c r="I47" s="27" t="s">
        <v>114</v>
      </c>
      <c r="J47" s="27" t="s">
        <v>114</v>
      </c>
      <c r="K47" s="27" t="s">
        <v>114</v>
      </c>
      <c r="L47" s="27" t="s">
        <v>114</v>
      </c>
      <c r="M47" s="27" t="s">
        <v>114</v>
      </c>
      <c r="N47" s="27" t="s">
        <v>114</v>
      </c>
      <c r="O47" s="27" t="s">
        <v>114</v>
      </c>
      <c r="P47" s="27" t="s">
        <v>114</v>
      </c>
      <c r="Q47" s="27" t="s">
        <v>114</v>
      </c>
      <c r="R47" s="27" t="s">
        <v>114</v>
      </c>
      <c r="S47" s="27" t="s">
        <v>114</v>
      </c>
      <c r="T47" s="27" t="s">
        <v>114</v>
      </c>
      <c r="U47" s="27" t="s">
        <v>114</v>
      </c>
      <c r="V47" s="27" t="s">
        <v>114</v>
      </c>
    </row>
    <row r="48" spans="1:22" ht="56.25" hidden="1" x14ac:dyDescent="0.25">
      <c r="A48" s="27" t="s">
        <v>94</v>
      </c>
      <c r="B48" s="26" t="s">
        <v>59</v>
      </c>
      <c r="C48" s="28" t="s">
        <v>29</v>
      </c>
      <c r="D48" s="27" t="s">
        <v>114</v>
      </c>
      <c r="E48" s="27" t="s">
        <v>114</v>
      </c>
      <c r="F48" s="27" t="s">
        <v>114</v>
      </c>
      <c r="G48" s="27" t="s">
        <v>114</v>
      </c>
      <c r="H48" s="27" t="s">
        <v>114</v>
      </c>
      <c r="I48" s="27" t="s">
        <v>114</v>
      </c>
      <c r="J48" s="27" t="s">
        <v>114</v>
      </c>
      <c r="K48" s="27" t="s">
        <v>114</v>
      </c>
      <c r="L48" s="27" t="s">
        <v>114</v>
      </c>
      <c r="M48" s="27" t="s">
        <v>114</v>
      </c>
      <c r="N48" s="27" t="s">
        <v>114</v>
      </c>
      <c r="O48" s="27" t="s">
        <v>114</v>
      </c>
      <c r="P48" s="27" t="s">
        <v>114</v>
      </c>
      <c r="Q48" s="27" t="s">
        <v>114</v>
      </c>
      <c r="R48" s="27" t="s">
        <v>114</v>
      </c>
      <c r="S48" s="27" t="s">
        <v>114</v>
      </c>
      <c r="T48" s="27" t="s">
        <v>114</v>
      </c>
      <c r="U48" s="27" t="s">
        <v>114</v>
      </c>
      <c r="V48" s="27" t="s">
        <v>114</v>
      </c>
    </row>
    <row r="49" spans="1:22" ht="18.75" x14ac:dyDescent="0.25">
      <c r="A49" s="22" t="s">
        <v>44</v>
      </c>
      <c r="B49" s="15" t="s">
        <v>60</v>
      </c>
      <c r="C49" s="14" t="s">
        <v>29</v>
      </c>
      <c r="D49" s="32">
        <f>D50+D58</f>
        <v>100.42100000000001</v>
      </c>
      <c r="E49" s="32">
        <f t="shared" ref="E49:G49" si="8">E50</f>
        <v>0</v>
      </c>
      <c r="F49" s="52"/>
      <c r="G49" s="32">
        <f t="shared" si="8"/>
        <v>100.42100000000001</v>
      </c>
      <c r="H49" s="32">
        <f>H50+H58</f>
        <v>46.254000000000005</v>
      </c>
      <c r="I49" s="32">
        <f>I58+I50</f>
        <v>46.707144441666671</v>
      </c>
      <c r="J49" s="32">
        <f>J50+J58</f>
        <v>3.2</v>
      </c>
      <c r="K49" s="32">
        <f>K58</f>
        <v>0.18606333333333333</v>
      </c>
      <c r="L49" s="32">
        <f t="shared" ref="L49:Q49" si="9">L50</f>
        <v>20.015999999999998</v>
      </c>
      <c r="M49" s="32">
        <f t="shared" si="9"/>
        <v>2.0040988833333335</v>
      </c>
      <c r="N49" s="32">
        <f>N50</f>
        <v>10.054</v>
      </c>
      <c r="O49" s="32">
        <f>O50</f>
        <v>15.9539265</v>
      </c>
      <c r="P49" s="32">
        <f t="shared" si="9"/>
        <v>12.984</v>
      </c>
      <c r="Q49" s="32">
        <f t="shared" si="9"/>
        <v>28.563055725000005</v>
      </c>
      <c r="R49" s="32"/>
      <c r="S49" s="32">
        <f>G49-I49</f>
        <v>53.713855558333336</v>
      </c>
      <c r="T49" s="32">
        <f>H49-I49</f>
        <v>-0.4531444416666659</v>
      </c>
      <c r="U49" s="60"/>
      <c r="V49" s="22"/>
    </row>
    <row r="50" spans="1:22" ht="37.5" x14ac:dyDescent="0.25">
      <c r="A50" s="23" t="s">
        <v>46</v>
      </c>
      <c r="B50" s="17" t="s">
        <v>61</v>
      </c>
      <c r="C50" s="16" t="s">
        <v>29</v>
      </c>
      <c r="D50" s="31">
        <f>D52</f>
        <v>100.221</v>
      </c>
      <c r="E50" s="31">
        <f t="shared" ref="E50" si="10">E52+E58</f>
        <v>0</v>
      </c>
      <c r="F50" s="31"/>
      <c r="G50" s="31">
        <f>G52+G58</f>
        <v>100.42100000000001</v>
      </c>
      <c r="H50" s="31">
        <f>H52</f>
        <v>46.054000000000002</v>
      </c>
      <c r="I50" s="31">
        <f>I52</f>
        <v>46.521081108333334</v>
      </c>
      <c r="J50" s="31">
        <f>J52</f>
        <v>3</v>
      </c>
      <c r="K50" s="31"/>
      <c r="L50" s="31">
        <f t="shared" ref="I50:Q50" si="11">L52</f>
        <v>20.015999999999998</v>
      </c>
      <c r="M50" s="31">
        <f t="shared" si="11"/>
        <v>2.0040988833333335</v>
      </c>
      <c r="N50" s="31">
        <f>N52</f>
        <v>10.054</v>
      </c>
      <c r="O50" s="31">
        <f>O52</f>
        <v>15.9539265</v>
      </c>
      <c r="P50" s="31">
        <f>P52</f>
        <v>12.984</v>
      </c>
      <c r="Q50" s="31">
        <f t="shared" si="11"/>
        <v>28.563055725000005</v>
      </c>
      <c r="R50" s="31"/>
      <c r="S50" s="31">
        <f>G50-I50</f>
        <v>53.899918891666672</v>
      </c>
      <c r="T50" s="31">
        <f>H50-I50</f>
        <v>-0.46708110833333194</v>
      </c>
      <c r="U50" s="23"/>
      <c r="V50" s="23"/>
    </row>
    <row r="51" spans="1:22" ht="18.75" x14ac:dyDescent="0.25">
      <c r="A51" s="27" t="s">
        <v>95</v>
      </c>
      <c r="B51" s="26" t="s">
        <v>62</v>
      </c>
      <c r="C51" s="28" t="s">
        <v>29</v>
      </c>
      <c r="D51" s="30" t="s">
        <v>114</v>
      </c>
      <c r="E51" s="30" t="s">
        <v>114</v>
      </c>
      <c r="F51" s="30" t="s">
        <v>114</v>
      </c>
      <c r="G51" s="30" t="s">
        <v>114</v>
      </c>
      <c r="H51" s="30" t="s">
        <v>114</v>
      </c>
      <c r="I51" s="30" t="s">
        <v>114</v>
      </c>
      <c r="J51" s="30" t="s">
        <v>114</v>
      </c>
      <c r="K51" s="30" t="s">
        <v>114</v>
      </c>
      <c r="L51" s="30" t="s">
        <v>114</v>
      </c>
      <c r="M51" s="30" t="s">
        <v>114</v>
      </c>
      <c r="N51" s="48" t="s">
        <v>114</v>
      </c>
      <c r="O51" s="30" t="s">
        <v>114</v>
      </c>
      <c r="P51" s="30" t="s">
        <v>114</v>
      </c>
      <c r="Q51" s="30" t="s">
        <v>114</v>
      </c>
      <c r="R51" s="30" t="s">
        <v>114</v>
      </c>
      <c r="S51" s="30" t="s">
        <v>114</v>
      </c>
      <c r="T51" s="30" t="s">
        <v>114</v>
      </c>
      <c r="U51" s="30" t="s">
        <v>114</v>
      </c>
      <c r="V51" s="27" t="s">
        <v>114</v>
      </c>
    </row>
    <row r="52" spans="1:22" ht="37.5" x14ac:dyDescent="0.25">
      <c r="A52" s="27" t="s">
        <v>96</v>
      </c>
      <c r="B52" s="26" t="s">
        <v>63</v>
      </c>
      <c r="C52" s="28" t="s">
        <v>29</v>
      </c>
      <c r="D52" s="30">
        <f>D53+D54</f>
        <v>100.221</v>
      </c>
      <c r="E52" s="30">
        <f t="shared" ref="E52:G52" si="12">E53+E54</f>
        <v>0</v>
      </c>
      <c r="F52" s="30"/>
      <c r="G52" s="30">
        <f t="shared" si="12"/>
        <v>100.221</v>
      </c>
      <c r="H52" s="30">
        <f>H53+H54</f>
        <v>46.054000000000002</v>
      </c>
      <c r="I52" s="30">
        <f>I53+I54</f>
        <v>46.521081108333334</v>
      </c>
      <c r="J52" s="30">
        <f>J53</f>
        <v>3</v>
      </c>
      <c r="K52" s="30"/>
      <c r="L52" s="30">
        <f>L53</f>
        <v>20.015999999999998</v>
      </c>
      <c r="M52" s="30">
        <f>M53</f>
        <v>2.0040988833333335</v>
      </c>
      <c r="N52" s="30">
        <f>N53</f>
        <v>10.054</v>
      </c>
      <c r="O52" s="30">
        <f>O53+O54</f>
        <v>15.9539265</v>
      </c>
      <c r="P52" s="30">
        <f>P53+P54</f>
        <v>12.984</v>
      </c>
      <c r="Q52" s="30">
        <f>Q54+Q53</f>
        <v>28.563055725000005</v>
      </c>
      <c r="R52" s="30"/>
      <c r="S52" s="30">
        <f>G52-I52</f>
        <v>53.69991889166667</v>
      </c>
      <c r="T52" s="30">
        <f>H52-I52</f>
        <v>-0.46708110833333194</v>
      </c>
      <c r="U52" s="30"/>
      <c r="V52" s="27"/>
    </row>
    <row r="53" spans="1:22" s="68" customFormat="1" ht="18.75" x14ac:dyDescent="0.25">
      <c r="A53" s="63" t="s">
        <v>126</v>
      </c>
      <c r="B53" s="64" t="s">
        <v>127</v>
      </c>
      <c r="C53" s="65" t="s">
        <v>128</v>
      </c>
      <c r="D53" s="66">
        <v>34.07</v>
      </c>
      <c r="E53" s="67">
        <v>0</v>
      </c>
      <c r="F53" s="66"/>
      <c r="G53" s="66">
        <f>D53-E53</f>
        <v>34.07</v>
      </c>
      <c r="H53" s="66">
        <v>34.07</v>
      </c>
      <c r="I53" s="66">
        <f>K53+M53+O53+Q53</f>
        <v>34.069681108333334</v>
      </c>
      <c r="J53" s="66">
        <v>3</v>
      </c>
      <c r="K53" s="66"/>
      <c r="L53" s="66">
        <v>20.015999999999998</v>
      </c>
      <c r="M53" s="66">
        <f>2.40491866/1.2</f>
        <v>2.0040988833333335</v>
      </c>
      <c r="N53" s="66">
        <v>10.054</v>
      </c>
      <c r="O53" s="66">
        <f>18.3976278/1.2</f>
        <v>15.3313565</v>
      </c>
      <c r="P53" s="66">
        <v>1</v>
      </c>
      <c r="Q53" s="66">
        <f>20.08107087/1.2</f>
        <v>16.734225725000002</v>
      </c>
      <c r="R53" s="66"/>
      <c r="S53" s="38">
        <f>G53-I53</f>
        <v>3.1889166666587698E-4</v>
      </c>
      <c r="T53" s="38">
        <f>H53-I53</f>
        <v>3.1889166666587698E-4</v>
      </c>
      <c r="U53" s="66"/>
      <c r="V53" s="63"/>
    </row>
    <row r="54" spans="1:22" s="68" customFormat="1" ht="18.75" x14ac:dyDescent="0.25">
      <c r="A54" s="63" t="s">
        <v>129</v>
      </c>
      <c r="B54" s="64" t="s">
        <v>141</v>
      </c>
      <c r="C54" s="65" t="s">
        <v>130</v>
      </c>
      <c r="D54" s="66">
        <v>66.150999999999996</v>
      </c>
      <c r="E54" s="66"/>
      <c r="F54" s="66"/>
      <c r="G54" s="66">
        <f>D54-E54</f>
        <v>66.150999999999996</v>
      </c>
      <c r="H54" s="66">
        <v>11.984</v>
      </c>
      <c r="I54" s="66">
        <f>M54+Q54+O54</f>
        <v>12.451400000000001</v>
      </c>
      <c r="J54" s="66"/>
      <c r="K54" s="66"/>
      <c r="L54" s="66"/>
      <c r="M54" s="66"/>
      <c r="N54" s="67"/>
      <c r="O54" s="66">
        <f>0.747084/1.2</f>
        <v>0.62256999999999996</v>
      </c>
      <c r="P54" s="66">
        <v>11.984</v>
      </c>
      <c r="Q54" s="66">
        <f>(6.723756+7.47084)/1.2</f>
        <v>11.828830000000002</v>
      </c>
      <c r="R54" s="66"/>
      <c r="S54" s="66">
        <f>G54-I54</f>
        <v>53.699599999999997</v>
      </c>
      <c r="T54" s="38">
        <f>H54-I54</f>
        <v>-0.46740000000000137</v>
      </c>
      <c r="U54" s="66"/>
      <c r="V54" s="63"/>
    </row>
    <row r="55" spans="1:22" ht="37.5" x14ac:dyDescent="0.25">
      <c r="A55" s="23" t="s">
        <v>48</v>
      </c>
      <c r="B55" s="17" t="s">
        <v>64</v>
      </c>
      <c r="C55" s="16" t="s">
        <v>29</v>
      </c>
      <c r="D55" s="31" t="str">
        <f>D56</f>
        <v>нд</v>
      </c>
      <c r="E55" s="31" t="str">
        <f t="shared" ref="E55:P55" si="13">E56</f>
        <v>нд</v>
      </c>
      <c r="F55" s="31" t="str">
        <f t="shared" si="13"/>
        <v>нд</v>
      </c>
      <c r="G55" s="31" t="str">
        <f t="shared" si="13"/>
        <v>нд</v>
      </c>
      <c r="H55" s="31" t="str">
        <f t="shared" si="13"/>
        <v>нд</v>
      </c>
      <c r="I55" s="31" t="str">
        <f t="shared" si="13"/>
        <v>нд</v>
      </c>
      <c r="J55" s="31" t="str">
        <f t="shared" si="13"/>
        <v>нд</v>
      </c>
      <c r="K55" s="31" t="str">
        <f t="shared" si="13"/>
        <v>нд</v>
      </c>
      <c r="L55" s="31" t="str">
        <f t="shared" si="13"/>
        <v>нд</v>
      </c>
      <c r="M55" s="31" t="str">
        <f t="shared" si="13"/>
        <v>нд</v>
      </c>
      <c r="N55" s="47" t="str">
        <f t="shared" si="13"/>
        <v>нд</v>
      </c>
      <c r="O55" s="31" t="str">
        <f t="shared" si="13"/>
        <v>нд</v>
      </c>
      <c r="P55" s="31" t="str">
        <f t="shared" si="13"/>
        <v>нд</v>
      </c>
      <c r="Q55" s="23" t="s">
        <v>114</v>
      </c>
      <c r="R55" s="23" t="s">
        <v>114</v>
      </c>
      <c r="S55" s="23" t="s">
        <v>114</v>
      </c>
      <c r="T55" s="23" t="s">
        <v>114</v>
      </c>
      <c r="U55" s="23" t="s">
        <v>114</v>
      </c>
      <c r="V55" s="23" t="s">
        <v>114</v>
      </c>
    </row>
    <row r="56" spans="1:22" ht="18.75" x14ac:dyDescent="0.25">
      <c r="A56" s="27" t="s">
        <v>97</v>
      </c>
      <c r="B56" s="26" t="s">
        <v>65</v>
      </c>
      <c r="C56" s="28" t="s">
        <v>29</v>
      </c>
      <c r="D56" s="27" t="s">
        <v>114</v>
      </c>
      <c r="E56" s="27" t="s">
        <v>114</v>
      </c>
      <c r="F56" s="27" t="s">
        <v>114</v>
      </c>
      <c r="G56" s="27" t="s">
        <v>114</v>
      </c>
      <c r="H56" s="27" t="s">
        <v>114</v>
      </c>
      <c r="I56" s="27" t="s">
        <v>114</v>
      </c>
      <c r="J56" s="27" t="s">
        <v>114</v>
      </c>
      <c r="K56" s="27" t="s">
        <v>114</v>
      </c>
      <c r="L56" s="27" t="s">
        <v>114</v>
      </c>
      <c r="M56" s="27" t="s">
        <v>114</v>
      </c>
      <c r="N56" s="48" t="s">
        <v>114</v>
      </c>
      <c r="O56" s="27" t="s">
        <v>114</v>
      </c>
      <c r="P56" s="27" t="s">
        <v>114</v>
      </c>
      <c r="Q56" s="27" t="s">
        <v>114</v>
      </c>
      <c r="R56" s="27" t="s">
        <v>114</v>
      </c>
      <c r="S56" s="27" t="s">
        <v>114</v>
      </c>
      <c r="T56" s="27" t="s">
        <v>114</v>
      </c>
      <c r="U56" s="27" t="s">
        <v>114</v>
      </c>
      <c r="V56" s="27" t="s">
        <v>114</v>
      </c>
    </row>
    <row r="57" spans="1:22" ht="18.75" x14ac:dyDescent="0.25">
      <c r="A57" s="27" t="s">
        <v>98</v>
      </c>
      <c r="B57" s="26" t="s">
        <v>116</v>
      </c>
      <c r="C57" s="28" t="s">
        <v>29</v>
      </c>
      <c r="D57" s="27" t="s">
        <v>114</v>
      </c>
      <c r="E57" s="27" t="s">
        <v>114</v>
      </c>
      <c r="F57" s="27" t="s">
        <v>114</v>
      </c>
      <c r="G57" s="27" t="s">
        <v>114</v>
      </c>
      <c r="H57" s="27" t="s">
        <v>114</v>
      </c>
      <c r="I57" s="27" t="s">
        <v>114</v>
      </c>
      <c r="J57" s="27" t="s">
        <v>114</v>
      </c>
      <c r="K57" s="27" t="s">
        <v>114</v>
      </c>
      <c r="L57" s="27" t="s">
        <v>114</v>
      </c>
      <c r="M57" s="27" t="s">
        <v>114</v>
      </c>
      <c r="N57" s="48" t="s">
        <v>114</v>
      </c>
      <c r="O57" s="27" t="s">
        <v>114</v>
      </c>
      <c r="P57" s="27" t="s">
        <v>114</v>
      </c>
      <c r="Q57" s="27" t="s">
        <v>114</v>
      </c>
      <c r="R57" s="27" t="s">
        <v>114</v>
      </c>
      <c r="S57" s="27" t="s">
        <v>114</v>
      </c>
      <c r="T57" s="27" t="s">
        <v>114</v>
      </c>
      <c r="U57" s="27" t="s">
        <v>114</v>
      </c>
      <c r="V57" s="27" t="s">
        <v>114</v>
      </c>
    </row>
    <row r="58" spans="1:22" ht="18.75" x14ac:dyDescent="0.25">
      <c r="A58" s="23" t="s">
        <v>99</v>
      </c>
      <c r="B58" s="17" t="s">
        <v>66</v>
      </c>
      <c r="C58" s="16" t="s">
        <v>29</v>
      </c>
      <c r="D58" s="31">
        <f>D62</f>
        <v>0.2</v>
      </c>
      <c r="E58" s="47">
        <f t="shared" ref="E58:G58" si="14">E62</f>
        <v>0</v>
      </c>
      <c r="F58" s="31"/>
      <c r="G58" s="31">
        <f t="shared" si="14"/>
        <v>0.2</v>
      </c>
      <c r="H58" s="31">
        <f>H63</f>
        <v>0.2</v>
      </c>
      <c r="I58" s="31">
        <f>K58+M58+O58+Q58</f>
        <v>0.18606333333333333</v>
      </c>
      <c r="J58" s="31">
        <f>J63</f>
        <v>0.2</v>
      </c>
      <c r="K58" s="31">
        <f>K63</f>
        <v>0.18606333333333333</v>
      </c>
      <c r="L58" s="23"/>
      <c r="M58" s="23"/>
      <c r="N58" s="47"/>
      <c r="O58" s="23"/>
      <c r="P58" s="23"/>
      <c r="Q58" s="23"/>
      <c r="R58" s="23"/>
      <c r="S58" s="31">
        <f>S62</f>
        <v>1.3936666666666681E-2</v>
      </c>
      <c r="T58" s="31">
        <f>T63</f>
        <v>1.3936666666666681E-2</v>
      </c>
      <c r="U58" s="23"/>
      <c r="V58" s="23"/>
    </row>
    <row r="59" spans="1:22" ht="18.75" x14ac:dyDescent="0.25">
      <c r="A59" s="27" t="s">
        <v>100</v>
      </c>
      <c r="B59" s="26" t="s">
        <v>115</v>
      </c>
      <c r="C59" s="28" t="s">
        <v>29</v>
      </c>
      <c r="D59" s="27" t="s">
        <v>114</v>
      </c>
      <c r="E59" s="27" t="s">
        <v>114</v>
      </c>
      <c r="F59" s="27" t="s">
        <v>114</v>
      </c>
      <c r="G59" s="27" t="s">
        <v>114</v>
      </c>
      <c r="H59" s="27" t="s">
        <v>114</v>
      </c>
      <c r="I59" s="27" t="s">
        <v>114</v>
      </c>
      <c r="J59" s="27" t="s">
        <v>114</v>
      </c>
      <c r="K59" s="27" t="s">
        <v>114</v>
      </c>
      <c r="L59" s="27" t="s">
        <v>114</v>
      </c>
      <c r="M59" s="27" t="s">
        <v>114</v>
      </c>
      <c r="N59" s="48" t="s">
        <v>114</v>
      </c>
      <c r="O59" s="27" t="s">
        <v>114</v>
      </c>
      <c r="P59" s="27" t="s">
        <v>114</v>
      </c>
      <c r="Q59" s="27" t="s">
        <v>114</v>
      </c>
      <c r="R59" s="27" t="s">
        <v>114</v>
      </c>
      <c r="S59" s="27" t="s">
        <v>114</v>
      </c>
      <c r="T59" s="27" t="s">
        <v>114</v>
      </c>
      <c r="U59" s="27" t="s">
        <v>114</v>
      </c>
      <c r="V59" s="27" t="s">
        <v>114</v>
      </c>
    </row>
    <row r="60" spans="1:22" ht="18.75" x14ac:dyDescent="0.25">
      <c r="A60" s="27" t="s">
        <v>101</v>
      </c>
      <c r="B60" s="26" t="s">
        <v>67</v>
      </c>
      <c r="C60" s="28" t="s">
        <v>29</v>
      </c>
      <c r="D60" s="27" t="s">
        <v>114</v>
      </c>
      <c r="E60" s="27" t="s">
        <v>114</v>
      </c>
      <c r="F60" s="27" t="s">
        <v>114</v>
      </c>
      <c r="G60" s="27" t="s">
        <v>114</v>
      </c>
      <c r="H60" s="27" t="s">
        <v>114</v>
      </c>
      <c r="I60" s="27" t="s">
        <v>114</v>
      </c>
      <c r="J60" s="27" t="s">
        <v>114</v>
      </c>
      <c r="K60" s="27" t="s">
        <v>114</v>
      </c>
      <c r="L60" s="27" t="s">
        <v>114</v>
      </c>
      <c r="M60" s="27" t="s">
        <v>114</v>
      </c>
      <c r="N60" s="48" t="s">
        <v>114</v>
      </c>
      <c r="O60" s="27" t="s">
        <v>114</v>
      </c>
      <c r="P60" s="27" t="s">
        <v>114</v>
      </c>
      <c r="Q60" s="27" t="s">
        <v>114</v>
      </c>
      <c r="R60" s="27" t="s">
        <v>114</v>
      </c>
      <c r="S60" s="27" t="s">
        <v>114</v>
      </c>
      <c r="T60" s="27" t="s">
        <v>114</v>
      </c>
      <c r="U60" s="27" t="s">
        <v>114</v>
      </c>
      <c r="V60" s="27" t="s">
        <v>114</v>
      </c>
    </row>
    <row r="61" spans="1:22" ht="18.75" x14ac:dyDescent="0.25">
      <c r="A61" s="27" t="s">
        <v>102</v>
      </c>
      <c r="B61" s="26" t="s">
        <v>68</v>
      </c>
      <c r="C61" s="28" t="s">
        <v>29</v>
      </c>
      <c r="D61" s="27" t="s">
        <v>114</v>
      </c>
      <c r="E61" s="27" t="s">
        <v>114</v>
      </c>
      <c r="F61" s="27" t="s">
        <v>114</v>
      </c>
      <c r="G61" s="27" t="s">
        <v>114</v>
      </c>
      <c r="H61" s="27" t="s">
        <v>114</v>
      </c>
      <c r="I61" s="27" t="s">
        <v>114</v>
      </c>
      <c r="J61" s="27" t="s">
        <v>114</v>
      </c>
      <c r="K61" s="27" t="s">
        <v>114</v>
      </c>
      <c r="L61" s="27" t="s">
        <v>114</v>
      </c>
      <c r="M61" s="27" t="s">
        <v>114</v>
      </c>
      <c r="N61" s="48" t="s">
        <v>114</v>
      </c>
      <c r="O61" s="27" t="s">
        <v>114</v>
      </c>
      <c r="P61" s="27" t="s">
        <v>114</v>
      </c>
      <c r="Q61" s="27" t="s">
        <v>114</v>
      </c>
      <c r="R61" s="27" t="s">
        <v>114</v>
      </c>
      <c r="S61" s="27" t="s">
        <v>114</v>
      </c>
      <c r="T61" s="27" t="s">
        <v>114</v>
      </c>
      <c r="U61" s="27" t="s">
        <v>114</v>
      </c>
      <c r="V61" s="27" t="s">
        <v>114</v>
      </c>
    </row>
    <row r="62" spans="1:22" ht="18.75" x14ac:dyDescent="0.25">
      <c r="A62" s="27" t="s">
        <v>103</v>
      </c>
      <c r="B62" s="26" t="s">
        <v>69</v>
      </c>
      <c r="C62" s="28" t="s">
        <v>29</v>
      </c>
      <c r="D62" s="30">
        <f>D63</f>
        <v>0.2</v>
      </c>
      <c r="E62" s="48">
        <f t="shared" ref="E62:G62" si="15">E63</f>
        <v>0</v>
      </c>
      <c r="F62" s="48"/>
      <c r="G62" s="30">
        <f t="shared" si="15"/>
        <v>0.2</v>
      </c>
      <c r="H62" s="30">
        <f>H63</f>
        <v>0.2</v>
      </c>
      <c r="I62" s="30">
        <f t="shared" ref="I62:Q62" si="16">I63</f>
        <v>0.18606333333333333</v>
      </c>
      <c r="J62" s="30">
        <f t="shared" si="16"/>
        <v>0.2</v>
      </c>
      <c r="K62" s="30">
        <f t="shared" si="16"/>
        <v>0.18606333333333333</v>
      </c>
      <c r="L62" s="30">
        <f t="shared" si="16"/>
        <v>0</v>
      </c>
      <c r="M62" s="30">
        <f t="shared" si="16"/>
        <v>0</v>
      </c>
      <c r="N62" s="30">
        <f t="shared" si="16"/>
        <v>0</v>
      </c>
      <c r="O62" s="30">
        <f t="shared" si="16"/>
        <v>0</v>
      </c>
      <c r="P62" s="30">
        <f t="shared" si="16"/>
        <v>0</v>
      </c>
      <c r="Q62" s="30">
        <f t="shared" si="16"/>
        <v>0</v>
      </c>
      <c r="R62" s="27"/>
      <c r="S62" s="61">
        <f>S63</f>
        <v>1.3936666666666681E-2</v>
      </c>
      <c r="T62" s="30">
        <f>T63</f>
        <v>1.3936666666666681E-2</v>
      </c>
      <c r="U62" s="62"/>
      <c r="V62" s="27"/>
    </row>
    <row r="63" spans="1:22" ht="18.75" x14ac:dyDescent="0.25">
      <c r="A63" s="35" t="s">
        <v>123</v>
      </c>
      <c r="B63" s="36" t="s">
        <v>124</v>
      </c>
      <c r="C63" s="37" t="s">
        <v>125</v>
      </c>
      <c r="D63" s="38">
        <v>0.2</v>
      </c>
      <c r="E63" s="49">
        <v>0</v>
      </c>
      <c r="F63" s="49"/>
      <c r="G63" s="38">
        <f>D63-E63</f>
        <v>0.2</v>
      </c>
      <c r="H63" s="38">
        <f>J63+L63+N63+P63</f>
        <v>0.2</v>
      </c>
      <c r="I63" s="38">
        <f>K63+M63+O63+Q63</f>
        <v>0.18606333333333333</v>
      </c>
      <c r="J63" s="38">
        <v>0.2</v>
      </c>
      <c r="K63" s="38">
        <f>0.223276/1.2</f>
        <v>0.18606333333333333</v>
      </c>
      <c r="L63" s="35"/>
      <c r="M63" s="35"/>
      <c r="N63" s="38"/>
      <c r="O63" s="35"/>
      <c r="P63" s="35"/>
      <c r="Q63" s="35"/>
      <c r="R63" s="35"/>
      <c r="S63" s="29">
        <f>G63-I63</f>
        <v>1.3936666666666681E-2</v>
      </c>
      <c r="T63" s="38">
        <f>H63-I63</f>
        <v>1.3936666666666681E-2</v>
      </c>
      <c r="U63" s="39"/>
      <c r="V63" s="35"/>
    </row>
    <row r="64" spans="1:22" ht="37.5" x14ac:dyDescent="0.25">
      <c r="A64" s="27" t="s">
        <v>104</v>
      </c>
      <c r="B64" s="26" t="s">
        <v>70</v>
      </c>
      <c r="C64" s="28" t="s">
        <v>29</v>
      </c>
      <c r="D64" s="27" t="s">
        <v>114</v>
      </c>
      <c r="E64" s="27" t="s">
        <v>114</v>
      </c>
      <c r="F64" s="27" t="s">
        <v>114</v>
      </c>
      <c r="G64" s="27" t="s">
        <v>114</v>
      </c>
      <c r="H64" s="27" t="s">
        <v>114</v>
      </c>
      <c r="I64" s="27" t="s">
        <v>114</v>
      </c>
      <c r="J64" s="27" t="s">
        <v>114</v>
      </c>
      <c r="K64" s="27" t="s">
        <v>114</v>
      </c>
      <c r="L64" s="27" t="s">
        <v>114</v>
      </c>
      <c r="M64" s="27" t="s">
        <v>114</v>
      </c>
      <c r="N64" s="48" t="s">
        <v>114</v>
      </c>
      <c r="O64" s="27" t="s">
        <v>114</v>
      </c>
      <c r="P64" s="27" t="s">
        <v>114</v>
      </c>
      <c r="Q64" s="27" t="s">
        <v>114</v>
      </c>
      <c r="R64" s="27" t="s">
        <v>114</v>
      </c>
      <c r="S64" s="27" t="s">
        <v>114</v>
      </c>
      <c r="T64" s="27" t="s">
        <v>114</v>
      </c>
      <c r="U64" s="27" t="s">
        <v>114</v>
      </c>
      <c r="V64" s="27" t="s">
        <v>114</v>
      </c>
    </row>
    <row r="65" spans="1:22" ht="37.5" x14ac:dyDescent="0.25">
      <c r="A65" s="27" t="s">
        <v>105</v>
      </c>
      <c r="B65" s="26" t="s">
        <v>71</v>
      </c>
      <c r="C65" s="28" t="s">
        <v>29</v>
      </c>
      <c r="D65" s="27" t="s">
        <v>114</v>
      </c>
      <c r="E65" s="27" t="s">
        <v>114</v>
      </c>
      <c r="F65" s="27" t="s">
        <v>114</v>
      </c>
      <c r="G65" s="27" t="s">
        <v>114</v>
      </c>
      <c r="H65" s="27" t="s">
        <v>114</v>
      </c>
      <c r="I65" s="27" t="s">
        <v>114</v>
      </c>
      <c r="J65" s="27" t="s">
        <v>114</v>
      </c>
      <c r="K65" s="27" t="s">
        <v>114</v>
      </c>
      <c r="L65" s="27" t="s">
        <v>114</v>
      </c>
      <c r="M65" s="27" t="s">
        <v>114</v>
      </c>
      <c r="N65" s="27" t="s">
        <v>114</v>
      </c>
      <c r="O65" s="27" t="s">
        <v>114</v>
      </c>
      <c r="P65" s="27" t="s">
        <v>114</v>
      </c>
      <c r="Q65" s="27" t="s">
        <v>114</v>
      </c>
      <c r="R65" s="27" t="s">
        <v>114</v>
      </c>
      <c r="S65" s="27" t="s">
        <v>114</v>
      </c>
      <c r="T65" s="27" t="s">
        <v>114</v>
      </c>
      <c r="U65" s="27" t="s">
        <v>114</v>
      </c>
      <c r="V65" s="27" t="s">
        <v>114</v>
      </c>
    </row>
    <row r="66" spans="1:22" ht="37.5" x14ac:dyDescent="0.25">
      <c r="A66" s="27" t="s">
        <v>106</v>
      </c>
      <c r="B66" s="26" t="s">
        <v>72</v>
      </c>
      <c r="C66" s="28" t="s">
        <v>29</v>
      </c>
      <c r="D66" s="27" t="s">
        <v>114</v>
      </c>
      <c r="E66" s="27" t="s">
        <v>114</v>
      </c>
      <c r="F66" s="27" t="s">
        <v>114</v>
      </c>
      <c r="G66" s="27" t="s">
        <v>114</v>
      </c>
      <c r="H66" s="27" t="s">
        <v>114</v>
      </c>
      <c r="I66" s="27" t="s">
        <v>114</v>
      </c>
      <c r="J66" s="27" t="s">
        <v>114</v>
      </c>
      <c r="K66" s="27" t="s">
        <v>114</v>
      </c>
      <c r="L66" s="27" t="s">
        <v>114</v>
      </c>
      <c r="M66" s="27" t="s">
        <v>114</v>
      </c>
      <c r="N66" s="27" t="s">
        <v>114</v>
      </c>
      <c r="O66" s="27" t="s">
        <v>114</v>
      </c>
      <c r="P66" s="27" t="s">
        <v>114</v>
      </c>
      <c r="Q66" s="27" t="s">
        <v>114</v>
      </c>
      <c r="R66" s="27" t="s">
        <v>114</v>
      </c>
      <c r="S66" s="27" t="s">
        <v>114</v>
      </c>
      <c r="T66" s="27" t="s">
        <v>114</v>
      </c>
      <c r="U66" s="27" t="s">
        <v>114</v>
      </c>
      <c r="V66" s="27" t="s">
        <v>114</v>
      </c>
    </row>
    <row r="67" spans="1:22" ht="37.5" x14ac:dyDescent="0.25">
      <c r="A67" s="27" t="s">
        <v>107</v>
      </c>
      <c r="B67" s="26" t="s">
        <v>73</v>
      </c>
      <c r="C67" s="28" t="s">
        <v>29</v>
      </c>
      <c r="D67" s="27" t="s">
        <v>114</v>
      </c>
      <c r="E67" s="27" t="s">
        <v>114</v>
      </c>
      <c r="F67" s="27" t="s">
        <v>114</v>
      </c>
      <c r="G67" s="27" t="s">
        <v>114</v>
      </c>
      <c r="H67" s="27" t="s">
        <v>114</v>
      </c>
      <c r="I67" s="27" t="s">
        <v>114</v>
      </c>
      <c r="J67" s="27" t="s">
        <v>114</v>
      </c>
      <c r="K67" s="27" t="s">
        <v>114</v>
      </c>
      <c r="L67" s="27" t="s">
        <v>114</v>
      </c>
      <c r="M67" s="27" t="s">
        <v>114</v>
      </c>
      <c r="N67" s="27" t="s">
        <v>114</v>
      </c>
      <c r="O67" s="27" t="s">
        <v>114</v>
      </c>
      <c r="P67" s="27" t="s">
        <v>114</v>
      </c>
      <c r="Q67" s="27" t="s">
        <v>114</v>
      </c>
      <c r="R67" s="27" t="s">
        <v>114</v>
      </c>
      <c r="S67" s="27" t="s">
        <v>114</v>
      </c>
      <c r="T67" s="27" t="s">
        <v>114</v>
      </c>
      <c r="U67" s="27" t="s">
        <v>114</v>
      </c>
      <c r="V67" s="27" t="s">
        <v>114</v>
      </c>
    </row>
    <row r="68" spans="1:22" ht="37.5" x14ac:dyDescent="0.25">
      <c r="A68" s="23" t="s">
        <v>108</v>
      </c>
      <c r="B68" s="17" t="s">
        <v>74</v>
      </c>
      <c r="C68" s="16" t="s">
        <v>29</v>
      </c>
      <c r="D68" s="23" t="s">
        <v>114</v>
      </c>
      <c r="E68" s="23" t="s">
        <v>114</v>
      </c>
      <c r="F68" s="23" t="s">
        <v>114</v>
      </c>
      <c r="G68" s="23" t="s">
        <v>114</v>
      </c>
      <c r="H68" s="23" t="s">
        <v>114</v>
      </c>
      <c r="I68" s="23" t="s">
        <v>114</v>
      </c>
      <c r="J68" s="23" t="s">
        <v>114</v>
      </c>
      <c r="K68" s="23" t="s">
        <v>114</v>
      </c>
      <c r="L68" s="23" t="s">
        <v>114</v>
      </c>
      <c r="M68" s="23" t="s">
        <v>114</v>
      </c>
      <c r="N68" s="23" t="s">
        <v>114</v>
      </c>
      <c r="O68" s="23" t="s">
        <v>114</v>
      </c>
      <c r="P68" s="23" t="s">
        <v>114</v>
      </c>
      <c r="Q68" s="23" t="s">
        <v>114</v>
      </c>
      <c r="R68" s="23" t="s">
        <v>114</v>
      </c>
      <c r="S68" s="23" t="s">
        <v>114</v>
      </c>
      <c r="T68" s="23" t="s">
        <v>114</v>
      </c>
      <c r="U68" s="23" t="s">
        <v>114</v>
      </c>
      <c r="V68" s="23" t="s">
        <v>114</v>
      </c>
    </row>
    <row r="69" spans="1:22" ht="18.75" x14ac:dyDescent="0.25">
      <c r="A69" s="27" t="s">
        <v>109</v>
      </c>
      <c r="B69" s="26" t="s">
        <v>75</v>
      </c>
      <c r="C69" s="28" t="s">
        <v>29</v>
      </c>
      <c r="D69" s="27" t="s">
        <v>114</v>
      </c>
      <c r="E69" s="27" t="s">
        <v>114</v>
      </c>
      <c r="F69" s="27" t="s">
        <v>114</v>
      </c>
      <c r="G69" s="27" t="s">
        <v>114</v>
      </c>
      <c r="H69" s="27" t="s">
        <v>114</v>
      </c>
      <c r="I69" s="27" t="s">
        <v>114</v>
      </c>
      <c r="J69" s="27" t="s">
        <v>114</v>
      </c>
      <c r="K69" s="27" t="s">
        <v>114</v>
      </c>
      <c r="L69" s="27" t="s">
        <v>114</v>
      </c>
      <c r="M69" s="27" t="s">
        <v>114</v>
      </c>
      <c r="N69" s="27" t="s">
        <v>114</v>
      </c>
      <c r="O69" s="27" t="s">
        <v>114</v>
      </c>
      <c r="P69" s="27" t="s">
        <v>114</v>
      </c>
      <c r="Q69" s="27" t="s">
        <v>114</v>
      </c>
      <c r="R69" s="27" t="s">
        <v>114</v>
      </c>
      <c r="S69" s="27" t="s">
        <v>114</v>
      </c>
      <c r="T69" s="27" t="s">
        <v>114</v>
      </c>
      <c r="U69" s="27" t="s">
        <v>114</v>
      </c>
      <c r="V69" s="27" t="s">
        <v>114</v>
      </c>
    </row>
    <row r="70" spans="1:22" ht="37.5" x14ac:dyDescent="0.25">
      <c r="A70" s="27" t="s">
        <v>110</v>
      </c>
      <c r="B70" s="26" t="s">
        <v>76</v>
      </c>
      <c r="C70" s="28" t="s">
        <v>29</v>
      </c>
      <c r="D70" s="27" t="s">
        <v>114</v>
      </c>
      <c r="E70" s="27" t="s">
        <v>114</v>
      </c>
      <c r="F70" s="27" t="s">
        <v>114</v>
      </c>
      <c r="G70" s="27" t="s">
        <v>114</v>
      </c>
      <c r="H70" s="27" t="s">
        <v>114</v>
      </c>
      <c r="I70" s="27" t="s">
        <v>114</v>
      </c>
      <c r="J70" s="27" t="s">
        <v>114</v>
      </c>
      <c r="K70" s="27" t="s">
        <v>114</v>
      </c>
      <c r="L70" s="27" t="s">
        <v>114</v>
      </c>
      <c r="M70" s="27" t="s">
        <v>114</v>
      </c>
      <c r="N70" s="27" t="s">
        <v>114</v>
      </c>
      <c r="O70" s="27" t="s">
        <v>114</v>
      </c>
      <c r="P70" s="27" t="s">
        <v>114</v>
      </c>
      <c r="Q70" s="27" t="s">
        <v>114</v>
      </c>
      <c r="R70" s="27" t="s">
        <v>114</v>
      </c>
      <c r="S70" s="27" t="s">
        <v>114</v>
      </c>
      <c r="T70" s="27" t="s">
        <v>114</v>
      </c>
      <c r="U70" s="27" t="s">
        <v>114</v>
      </c>
      <c r="V70" s="27" t="s">
        <v>114</v>
      </c>
    </row>
    <row r="71" spans="1:22" ht="37.5" x14ac:dyDescent="0.25">
      <c r="A71" s="22" t="s">
        <v>122</v>
      </c>
      <c r="B71" s="15" t="s">
        <v>77</v>
      </c>
      <c r="C71" s="14" t="s">
        <v>29</v>
      </c>
      <c r="D71" s="52" t="s">
        <v>114</v>
      </c>
      <c r="E71" s="32" t="s">
        <v>114</v>
      </c>
      <c r="F71" s="22" t="s">
        <v>114</v>
      </c>
      <c r="G71" s="52" t="s">
        <v>114</v>
      </c>
      <c r="H71" s="32" t="s">
        <v>114</v>
      </c>
      <c r="I71" s="22" t="s">
        <v>114</v>
      </c>
      <c r="J71" s="52" t="s">
        <v>114</v>
      </c>
      <c r="K71" s="32" t="s">
        <v>114</v>
      </c>
      <c r="L71" s="22" t="s">
        <v>114</v>
      </c>
      <c r="M71" s="52" t="s">
        <v>114</v>
      </c>
      <c r="N71" s="32" t="s">
        <v>114</v>
      </c>
      <c r="O71" s="22" t="s">
        <v>114</v>
      </c>
      <c r="P71" s="52" t="s">
        <v>114</v>
      </c>
      <c r="Q71" s="32" t="s">
        <v>114</v>
      </c>
      <c r="R71" s="22" t="s">
        <v>114</v>
      </c>
      <c r="S71" s="52" t="s">
        <v>114</v>
      </c>
      <c r="T71" s="32" t="s">
        <v>114</v>
      </c>
      <c r="U71" s="22" t="s">
        <v>114</v>
      </c>
      <c r="V71" s="22" t="s">
        <v>114</v>
      </c>
    </row>
    <row r="72" spans="1:22" ht="37.5" x14ac:dyDescent="0.25">
      <c r="A72" s="27" t="s">
        <v>91</v>
      </c>
      <c r="B72" s="26" t="s">
        <v>78</v>
      </c>
      <c r="C72" s="28" t="s">
        <v>29</v>
      </c>
      <c r="D72" s="27" t="s">
        <v>114</v>
      </c>
      <c r="E72" s="30" t="s">
        <v>114</v>
      </c>
      <c r="F72" s="27" t="s">
        <v>114</v>
      </c>
      <c r="G72" s="27" t="s">
        <v>114</v>
      </c>
      <c r="H72" s="48" t="s">
        <v>114</v>
      </c>
      <c r="I72" s="48" t="s">
        <v>114</v>
      </c>
      <c r="J72" s="48" t="s">
        <v>114</v>
      </c>
      <c r="K72" s="27" t="s">
        <v>114</v>
      </c>
      <c r="L72" s="27" t="s">
        <v>114</v>
      </c>
      <c r="M72" s="30" t="s">
        <v>114</v>
      </c>
      <c r="N72" s="27" t="s">
        <v>114</v>
      </c>
      <c r="O72" s="27" t="s">
        <v>114</v>
      </c>
      <c r="P72" s="27" t="s">
        <v>114</v>
      </c>
      <c r="Q72" s="27" t="s">
        <v>114</v>
      </c>
      <c r="R72" s="27" t="s">
        <v>114</v>
      </c>
      <c r="S72" s="27" t="s">
        <v>114</v>
      </c>
      <c r="T72" s="27" t="s">
        <v>114</v>
      </c>
      <c r="U72" s="27" t="s">
        <v>114</v>
      </c>
      <c r="V72" s="27" t="s">
        <v>114</v>
      </c>
    </row>
    <row r="73" spans="1:22" ht="37.5" x14ac:dyDescent="0.25">
      <c r="A73" s="27" t="s">
        <v>92</v>
      </c>
      <c r="B73" s="26" t="s">
        <v>79</v>
      </c>
      <c r="C73" s="28" t="s">
        <v>29</v>
      </c>
      <c r="D73" s="27" t="s">
        <v>114</v>
      </c>
      <c r="E73" s="30" t="s">
        <v>114</v>
      </c>
      <c r="F73" s="27" t="s">
        <v>114</v>
      </c>
      <c r="G73" s="27" t="s">
        <v>114</v>
      </c>
      <c r="H73" s="48" t="s">
        <v>114</v>
      </c>
      <c r="I73" s="48" t="s">
        <v>114</v>
      </c>
      <c r="J73" s="48" t="s">
        <v>114</v>
      </c>
      <c r="K73" s="27" t="s">
        <v>114</v>
      </c>
      <c r="L73" s="27" t="s">
        <v>114</v>
      </c>
      <c r="M73" s="30" t="s">
        <v>114</v>
      </c>
      <c r="N73" s="27" t="s">
        <v>114</v>
      </c>
      <c r="O73" s="27" t="s">
        <v>114</v>
      </c>
      <c r="P73" s="27" t="s">
        <v>114</v>
      </c>
      <c r="Q73" s="30"/>
      <c r="R73" s="27" t="s">
        <v>114</v>
      </c>
      <c r="S73" s="27" t="s">
        <v>114</v>
      </c>
      <c r="T73" s="27" t="s">
        <v>114</v>
      </c>
      <c r="U73" s="27" t="s">
        <v>114</v>
      </c>
      <c r="V73" s="27" t="s">
        <v>114</v>
      </c>
    </row>
    <row r="74" spans="1:22" ht="18.75" x14ac:dyDescent="0.25">
      <c r="A74" s="14" t="s">
        <v>56</v>
      </c>
      <c r="B74" s="15" t="s">
        <v>80</v>
      </c>
      <c r="C74" s="14" t="s">
        <v>29</v>
      </c>
      <c r="D74" s="32">
        <f>D75</f>
        <v>58.668999999999997</v>
      </c>
      <c r="E74" s="32">
        <f>E75</f>
        <v>0</v>
      </c>
      <c r="F74" s="32"/>
      <c r="G74" s="32">
        <f>G75</f>
        <v>58.668999999999997</v>
      </c>
      <c r="H74" s="32">
        <f>L74</f>
        <v>2</v>
      </c>
      <c r="I74" s="32"/>
      <c r="J74" s="32"/>
      <c r="K74" s="32"/>
      <c r="L74" s="32">
        <f>L75</f>
        <v>2</v>
      </c>
      <c r="M74" s="32"/>
      <c r="N74" s="32"/>
      <c r="O74" s="32"/>
      <c r="P74" s="32"/>
      <c r="Q74" s="32"/>
      <c r="R74" s="32"/>
      <c r="S74" s="32">
        <f>S75</f>
        <v>58.668999999999997</v>
      </c>
      <c r="T74" s="32">
        <f>T75</f>
        <v>2</v>
      </c>
      <c r="U74" s="32"/>
      <c r="V74" s="22"/>
    </row>
    <row r="75" spans="1:22" ht="37.5" x14ac:dyDescent="0.25">
      <c r="A75" s="46" t="s">
        <v>119</v>
      </c>
      <c r="B75" s="36" t="s">
        <v>120</v>
      </c>
      <c r="C75" s="37" t="s">
        <v>121</v>
      </c>
      <c r="D75" s="38">
        <v>58.668999999999997</v>
      </c>
      <c r="E75" s="38">
        <v>0</v>
      </c>
      <c r="F75" s="38"/>
      <c r="G75" s="38">
        <f>D75-E75</f>
        <v>58.668999999999997</v>
      </c>
      <c r="H75" s="38">
        <f>L75</f>
        <v>2</v>
      </c>
      <c r="I75" s="38"/>
      <c r="J75" s="38"/>
      <c r="K75" s="38"/>
      <c r="L75" s="38">
        <v>2</v>
      </c>
      <c r="M75" s="38"/>
      <c r="N75" s="38"/>
      <c r="O75" s="38"/>
      <c r="P75" s="38"/>
      <c r="Q75" s="38"/>
      <c r="R75" s="38"/>
      <c r="S75" s="29">
        <f>G75</f>
        <v>58.668999999999997</v>
      </c>
      <c r="T75" s="38">
        <f>H75-I75</f>
        <v>2</v>
      </c>
      <c r="U75" s="39"/>
      <c r="V75" s="35"/>
    </row>
    <row r="76" spans="1:22" ht="37.5" x14ac:dyDescent="0.25">
      <c r="A76" s="22" t="s">
        <v>111</v>
      </c>
      <c r="B76" s="15" t="s">
        <v>81</v>
      </c>
      <c r="C76" s="14" t="s">
        <v>29</v>
      </c>
      <c r="D76" s="22" t="s">
        <v>114</v>
      </c>
      <c r="E76" s="22" t="s">
        <v>114</v>
      </c>
      <c r="F76" s="22" t="s">
        <v>114</v>
      </c>
      <c r="G76" s="22" t="s">
        <v>114</v>
      </c>
      <c r="H76" s="22" t="s">
        <v>114</v>
      </c>
      <c r="I76" s="22" t="s">
        <v>114</v>
      </c>
      <c r="J76" s="22" t="s">
        <v>114</v>
      </c>
      <c r="K76" s="22" t="s">
        <v>114</v>
      </c>
      <c r="L76" s="22" t="s">
        <v>114</v>
      </c>
      <c r="M76" s="22" t="s">
        <v>114</v>
      </c>
      <c r="N76" s="22" t="s">
        <v>114</v>
      </c>
      <c r="O76" s="22" t="s">
        <v>114</v>
      </c>
      <c r="P76" s="22" t="s">
        <v>114</v>
      </c>
      <c r="Q76" s="22" t="s">
        <v>114</v>
      </c>
      <c r="R76" s="22" t="s">
        <v>114</v>
      </c>
      <c r="S76" s="22" t="s">
        <v>114</v>
      </c>
      <c r="T76" s="22" t="s">
        <v>114</v>
      </c>
      <c r="U76" s="22" t="s">
        <v>114</v>
      </c>
      <c r="V76" s="22" t="s">
        <v>114</v>
      </c>
    </row>
    <row r="77" spans="1:22" ht="18.75" x14ac:dyDescent="0.25">
      <c r="A77" s="22" t="s">
        <v>112</v>
      </c>
      <c r="B77" s="15" t="s">
        <v>82</v>
      </c>
      <c r="C77" s="14" t="s">
        <v>29</v>
      </c>
      <c r="D77" s="22" t="s">
        <v>114</v>
      </c>
      <c r="E77" s="22" t="s">
        <v>114</v>
      </c>
      <c r="F77" s="22" t="s">
        <v>114</v>
      </c>
      <c r="G77" s="22" t="s">
        <v>114</v>
      </c>
      <c r="H77" s="22" t="s">
        <v>114</v>
      </c>
      <c r="I77" s="22" t="s">
        <v>114</v>
      </c>
      <c r="J77" s="22" t="s">
        <v>114</v>
      </c>
      <c r="K77" s="22" t="s">
        <v>114</v>
      </c>
      <c r="L77" s="22" t="s">
        <v>114</v>
      </c>
      <c r="M77" s="22" t="s">
        <v>114</v>
      </c>
      <c r="N77" s="22" t="s">
        <v>114</v>
      </c>
      <c r="O77" s="22" t="s">
        <v>114</v>
      </c>
      <c r="P77" s="22" t="s">
        <v>114</v>
      </c>
      <c r="Q77" s="22" t="s">
        <v>114</v>
      </c>
      <c r="R77" s="22" t="s">
        <v>114</v>
      </c>
      <c r="S77" s="22" t="s">
        <v>114</v>
      </c>
      <c r="T77" s="22" t="s">
        <v>114</v>
      </c>
      <c r="U77" s="22" t="s">
        <v>114</v>
      </c>
      <c r="V77" s="22" t="s">
        <v>114</v>
      </c>
    </row>
  </sheetData>
  <mergeCells count="27">
    <mergeCell ref="A21:C21"/>
    <mergeCell ref="V15:V18"/>
    <mergeCell ref="F16:F18"/>
    <mergeCell ref="G16:G18"/>
    <mergeCell ref="H16:I17"/>
    <mergeCell ref="J16:K17"/>
    <mergeCell ref="L16:M17"/>
    <mergeCell ref="N16:O17"/>
    <mergeCell ref="P16:Q17"/>
    <mergeCell ref="R16:R18"/>
    <mergeCell ref="S16:S18"/>
    <mergeCell ref="A13:V13"/>
    <mergeCell ref="A15:A18"/>
    <mergeCell ref="B15:B18"/>
    <mergeCell ref="C15:C18"/>
    <mergeCell ref="D15:D18"/>
    <mergeCell ref="E15:E18"/>
    <mergeCell ref="F15:G15"/>
    <mergeCell ref="H15:Q15"/>
    <mergeCell ref="R15:S15"/>
    <mergeCell ref="T15:U17"/>
    <mergeCell ref="A12:V12"/>
    <mergeCell ref="A4:V4"/>
    <mergeCell ref="A5:V5"/>
    <mergeCell ref="A7:V7"/>
    <mergeCell ref="A8:V8"/>
    <mergeCell ref="A10:V10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32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23.10.23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Санина Екатерина Сергеевна</cp:lastModifiedBy>
  <cp:lastPrinted>2023-05-05T07:22:51Z</cp:lastPrinted>
  <dcterms:created xsi:type="dcterms:W3CDTF">2009-07-27T10:10:26Z</dcterms:created>
  <dcterms:modified xsi:type="dcterms:W3CDTF">2026-02-04T06:49:43Z</dcterms:modified>
</cp:coreProperties>
</file>