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Документы_предприятия\Правовое_управление\Карлина\Раскрытие информации\Планово-экономический отдел\2018\"/>
    </mc:Choice>
  </mc:AlternateContent>
  <bookViews>
    <workbookView xWindow="0" yWindow="0" windowWidth="19320" windowHeight="130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Лист1!$A$1:$F$97</definedName>
  </definedNames>
  <calcPr calcId="152511" iterate="1"/>
</workbook>
</file>

<file path=xl/calcChain.xml><?xml version="1.0" encoding="utf-8"?>
<calcChain xmlns="http://schemas.openxmlformats.org/spreadsheetml/2006/main">
  <c r="D44" i="1" l="1"/>
  <c r="D23" i="1"/>
  <c r="D67" i="1" l="1"/>
  <c r="D84" i="1" l="1"/>
  <c r="D82" i="1"/>
  <c r="D33" i="1" l="1"/>
  <c r="D30" i="1" s="1"/>
  <c r="J24" i="1"/>
  <c r="J25" i="1"/>
  <c r="J26" i="1" s="1"/>
  <c r="D35" i="1"/>
  <c r="D43" i="1"/>
  <c r="D26" i="1"/>
  <c r="E35" i="1" l="1"/>
  <c r="F35" i="1"/>
  <c r="D81" i="1" l="1"/>
  <c r="D80" i="1" s="1"/>
  <c r="D77" i="1"/>
  <c r="D73" i="1"/>
  <c r="D62" i="1"/>
  <c r="G22" i="1" l="1"/>
  <c r="H22" i="1" s="1"/>
</calcChain>
</file>

<file path=xl/sharedStrings.xml><?xml version="1.0" encoding="utf-8"?>
<sst xmlns="http://schemas.openxmlformats.org/spreadsheetml/2006/main" count="239" uniqueCount="165">
  <si>
    <t>Приложение 2</t>
  </si>
  <si>
    <t>к приказу</t>
  </si>
  <si>
    <t>Федеральной службы по тарифам</t>
  </si>
  <si>
    <t>от 24 октября 2014 г. N 1831-э</t>
  </si>
  <si>
    <t>Форма раскрытия информации</t>
  </si>
  <si>
    <t>о структуре и объемах затрат на оказание услуг по передаче</t>
  </si>
  <si>
    <t>электрической энергии сетевыми организациями, регулирование</t>
  </si>
  <si>
    <t>деятельности которых осуществляется методом долгосрочной</t>
  </si>
  <si>
    <t>индексации необходимой валовой выручки</t>
  </si>
  <si>
    <t>N п/п</t>
  </si>
  <si>
    <t>Показатель</t>
  </si>
  <si>
    <t>Ед. изм.</t>
  </si>
  <si>
    <t>Примечание &lt;***&gt;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</si>
  <si>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</si>
  <si>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</si>
  <si>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</si>
  <si>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</si>
  <si>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</si>
  <si>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</si>
  <si>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</si>
  <si>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</si>
  <si>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</si>
  <si>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</si>
  <si>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</si>
  <si>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</si>
  <si>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</si>
  <si>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</si>
  <si>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</si>
  <si>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</si>
  <si>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</si>
  <si>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</si>
  <si>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</si>
  <si>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</si>
  <si>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</si>
  <si>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</si>
  <si>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</si>
  <si>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</si>
  <si>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</si>
  <si>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</si>
  <si>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</si>
  <si>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</si>
  <si>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</si>
  <si>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</si>
  <si>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</si>
  <si>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</si>
  <si>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</si>
  <si>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</si>
  <si>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</si>
  <si>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</si>
  <si>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</si>
  <si>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</si>
  <si>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</si>
  <si>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</si>
  <si>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</si>
  <si>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</si>
  <si>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</si>
  <si>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</si>
  <si>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</si>
  <si>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</si>
  <si>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</si>
  <si>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</si>
  <si>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</si>
  <si>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</si>
  <si>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</si>
  <si>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</si>
  <si>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</si>
  <si>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</si>
  <si>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</si>
  <si>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2.n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</si>
  <si>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</si>
  <si>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</si>
  <si>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</si>
  <si>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</si>
  <si>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</si>
  <si>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</si>
  <si>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</si>
  <si>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</si>
  <si>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</si>
  <si>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</si>
  <si>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</si>
  <si>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</si>
  <si>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</si>
  <si>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</si>
  <si>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</si>
  <si>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</si>
  <si>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1.1.</t>
  </si>
  <si>
    <t>1.1.2.</t>
  </si>
  <si>
    <t>1.1.1.</t>
  </si>
  <si>
    <t>1.1.3.</t>
  </si>
  <si>
    <t>1.1.4.</t>
  </si>
  <si>
    <t>1.1.5.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</si>
  <si>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</si>
  <si>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</si>
  <si>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</si>
  <si>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</si>
  <si>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</si>
  <si>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</si>
  <si>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</si>
  <si>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</si>
  <si>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</si>
  <si>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</si>
  <si>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</si>
  <si>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</si>
  <si>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</si>
  <si>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1.3.</t>
  </si>
  <si>
    <t>7.1.</t>
  </si>
  <si>
    <t>3.1.</t>
  </si>
  <si>
    <t>3.2.</t>
  </si>
  <si>
    <t>3.3.</t>
  </si>
  <si>
    <t>4.1.</t>
  </si>
  <si>
    <t>4.2.</t>
  </si>
  <si>
    <t>5.1.</t>
  </si>
  <si>
    <t>5.2.</t>
  </si>
  <si>
    <t>5.3.</t>
  </si>
  <si>
    <t xml:space="preserve">в том числе длина линий электропередач на низком уровне напряжения </t>
  </si>
  <si>
    <t xml:space="preserve">факт </t>
  </si>
  <si>
    <t>расходы на оплату рабо т (услуг) производственного характера, выполняемых по договорам с организациями на проведение регламентных  работ</t>
  </si>
  <si>
    <t>расходы на оплату работ (услуг) непроизводственного характера, выполняемых по договорам с организациями, включая  расходы  на оплату  услуг связи, вневедомственной охраны, коммунальных услуг, юридических, информационных, аудиторских и консультационных и иных услуг</t>
  </si>
  <si>
    <t xml:space="preserve"> отчисления на формирование резервов, предназначенных для обеспечения безопасности атомных электростанций на всех стадиях их жизненного цикла и развития, определяемые в установленном порядке;</t>
  </si>
  <si>
    <t>плата за нормативы допустимых выбросов и сбросов загрязняющих веществ в окружающую природную среду;</t>
  </si>
  <si>
    <t>плата за владение и (или) пользование имуществом,</t>
  </si>
  <si>
    <t>расходы на служебные командировки,</t>
  </si>
  <si>
    <t>расходы на обучение персонала</t>
  </si>
  <si>
    <t xml:space="preserve">расходы на страхование </t>
  </si>
  <si>
    <t>отчисления на проведение мероприятий по надзору и контролю, производимые гарантирующими поставщиками, энергоснабжающими организациями, энергосбытовыми организациями, к числу потребителей которых относится население и приравненные к нему категории потребителей, по утверждаемым в установленном порядке нормативам</t>
  </si>
  <si>
    <t>расходы на обеспечение безопасности электрических станций, электрических сетей и других объектов электроэнергетики в соответствии с законодательством Российской Федерации;</t>
  </si>
  <si>
    <t>иные расходы</t>
  </si>
  <si>
    <t>1.1.3.3.1.</t>
  </si>
  <si>
    <t>1.1.3.3.2.</t>
  </si>
  <si>
    <t>1.1.3.3.3.</t>
  </si>
  <si>
    <t>1.1.3.3.4.</t>
  </si>
  <si>
    <t>1.1.3.3.5.</t>
  </si>
  <si>
    <t>1.1.3.3.6.</t>
  </si>
  <si>
    <t>1.1.3.3.7.</t>
  </si>
  <si>
    <t>1.1.3.3.8.</t>
  </si>
  <si>
    <t>1.1.3.3.9.</t>
  </si>
  <si>
    <t>1.1.3.3.10.</t>
  </si>
  <si>
    <t>1.1.3.3.11.</t>
  </si>
  <si>
    <t>Долгосрочный период регулирования: 2015 - 2019гг.</t>
  </si>
  <si>
    <t xml:space="preserve">план&lt;*&gt; </t>
  </si>
  <si>
    <t>ИНН: 4826052440</t>
  </si>
  <si>
    <t>КПП: 480201001</t>
  </si>
  <si>
    <t>МВА</t>
  </si>
  <si>
    <t>в том числе трансформаторная мощность подстанций на ВН (110 кВ) уровне напряжения</t>
  </si>
  <si>
    <t>в том числе трансформаторная мощность подстанций на СН-2 (10 кВ) уровне напряжения</t>
  </si>
  <si>
    <t>К п.8</t>
  </si>
  <si>
    <t>-</t>
  </si>
  <si>
    <t>в том числе количество условных единиц по линиям электропередач на ВН (110кВ) уровне напряжения</t>
  </si>
  <si>
    <t>в том числе количество условных единиц по линиям электропередач на СН-2 (10 кВ) уровне напряжения</t>
  </si>
  <si>
    <t>в том числе длина линий электропередач на СН-2 (10 кВ) уровне напряжения</t>
  </si>
  <si>
    <t>в том числе количество условных единиц по подстанциям на  ВН (110кВ) уровне напряжения</t>
  </si>
  <si>
    <t>в том числе длина линий электропередач на  ВН (110кВ) уровне напряжения</t>
  </si>
  <si>
    <t>в том числе количество условных единиц по подстанциям на СН-2 (10 кВ) уровне напряжения</t>
  </si>
  <si>
    <t xml:space="preserve">в том числе количество условных единиц по линиям электропередач на  НН  уровне напряжения  </t>
  </si>
  <si>
    <t>Справочно: расходы на ремонт, всего (пункт 1.1.1.2 + пункт 1.1.2.1 + пункт 1.1.3.1)</t>
  </si>
  <si>
    <t>в том числе  на ВН (110кВ) уровне напряжения</t>
  </si>
  <si>
    <t>8.1.</t>
  </si>
  <si>
    <t>8.2.</t>
  </si>
  <si>
    <t>8.3.</t>
  </si>
  <si>
    <t>в том числе на СН-2 (10 кВ) уровне напряжения</t>
  </si>
  <si>
    <t xml:space="preserve">в том числе на  НН  уровне напряжения  </t>
  </si>
  <si>
    <t>Нормативы технологического расхода (потерь) электрической энергии, утвержденные Управлением энергетики и тарифов Липецкой области:  ВН-1,8%, СН2-3,75%, НН-5,99%.</t>
  </si>
  <si>
    <t>п. I, II, III-  данные в части субабонентов.</t>
  </si>
  <si>
    <t>2018 год</t>
  </si>
  <si>
    <r>
      <t xml:space="preserve">Наименование организации: </t>
    </r>
    <r>
      <rPr>
        <b/>
        <sz val="11"/>
        <color theme="1"/>
        <rFont val="Calibri"/>
        <family val="2"/>
        <charset val="204"/>
        <scheme val="minor"/>
      </rPr>
      <t>АО "ОЭЗ ППТ "Липецк"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</si>
</sst>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9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" fontId="5" fillId="5" borderId="0" applyFont="0" applyBorder="0">
      <alignment horizontal="right"/>
    </xf>
  </cellStyleXfs>
  <cellXfs count="4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justify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9" fontId="4" fillId="0" borderId="4" xfId="1" applyNumberFormat="1" applyFont="1" applyBorder="1" applyAlignment="1" applyProtection="1">
      <alignment horizontal="center" vertical="top" wrapText="1"/>
    </xf>
    <xf numFmtId="0" fontId="0" fillId="0" borderId="4" xfId="0" applyBorder="1"/>
    <xf numFmtId="16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2" borderId="1" xfId="0" applyFill="1" applyBorder="1" applyAlignment="1">
      <alignment horizontal="center" wrapText="1"/>
    </xf>
    <xf numFmtId="2" fontId="0" fillId="2" borderId="1" xfId="0" applyNumberFormat="1" applyFill="1" applyBorder="1" applyAlignment="1">
      <alignment wrapText="1"/>
    </xf>
    <xf numFmtId="2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3" borderId="1" xfId="0" applyFill="1" applyBorder="1" applyAlignment="1">
      <alignment horizontal="justify" vertical="top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NumberFormat="1" applyFill="1" applyBorder="1" applyAlignment="1">
      <alignment wrapText="1"/>
    </xf>
    <xf numFmtId="0" fontId="3" fillId="3" borderId="1" xfId="0" applyFont="1" applyFill="1" applyBorder="1" applyAlignment="1">
      <alignment horizontal="justify" vertical="top" wrapText="1"/>
    </xf>
    <xf numFmtId="0" fontId="0" fillId="3" borderId="0" xfId="0" applyFill="1"/>
    <xf numFmtId="2" fontId="0" fillId="0" borderId="1" xfId="0" applyNumberFormat="1" applyFill="1" applyBorder="1" applyAlignment="1">
      <alignment wrapText="1"/>
    </xf>
    <xf numFmtId="2" fontId="0" fillId="4" borderId="1" xfId="0" applyNumberFormat="1" applyFill="1" applyBorder="1" applyAlignment="1">
      <alignment wrapText="1"/>
    </xf>
    <xf numFmtId="0" fontId="0" fillId="3" borderId="2" xfId="0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66" fontId="5" fillId="0" borderId="1" xfId="2" applyNumberFormat="1" applyFont="1" applyFill="1" applyBorder="1">
      <alignment horizontal="right"/>
    </xf>
    <xf numFmtId="165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64" fontId="0" fillId="0" borderId="1" xfId="0" applyNumberForma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Формула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zoomScaleNormal="100" workbookViewId="0">
      <selection activeCell="N115" sqref="N115"/>
    </sheetView>
  </sheetViews>
  <sheetFormatPr defaultRowHeight="15" x14ac:dyDescent="0.25"/>
  <cols>
    <col min="1" max="1" width="12.140625" bestFit="1" customWidth="1"/>
    <col min="2" max="2" width="49.5703125" customWidth="1"/>
    <col min="3" max="3" width="20.28515625" customWidth="1"/>
    <col min="4" max="4" width="11.5703125" customWidth="1"/>
    <col min="5" max="5" width="0" hidden="1" customWidth="1"/>
    <col min="6" max="6" width="12.5703125" hidden="1" customWidth="1"/>
    <col min="7" max="7" width="10.42578125" hidden="1" customWidth="1"/>
    <col min="8" max="9" width="0" hidden="1" customWidth="1"/>
    <col min="10" max="10" width="11.28515625" hidden="1" customWidth="1"/>
  </cols>
  <sheetData>
    <row r="1" spans="2:4" x14ac:dyDescent="0.25">
      <c r="D1" s="1" t="s">
        <v>0</v>
      </c>
    </row>
    <row r="2" spans="2:4" x14ac:dyDescent="0.25">
      <c r="D2" s="1" t="s">
        <v>1</v>
      </c>
    </row>
    <row r="3" spans="2:4" x14ac:dyDescent="0.25">
      <c r="D3" s="1" t="s">
        <v>2</v>
      </c>
    </row>
    <row r="4" spans="2:4" x14ac:dyDescent="0.25">
      <c r="D4" s="1" t="s">
        <v>3</v>
      </c>
    </row>
    <row r="5" spans="2:4" x14ac:dyDescent="0.25">
      <c r="B5" s="2"/>
    </row>
    <row r="6" spans="2:4" x14ac:dyDescent="0.25">
      <c r="B6" s="3" t="s">
        <v>4</v>
      </c>
    </row>
    <row r="7" spans="2:4" x14ac:dyDescent="0.25">
      <c r="B7" s="3" t="s">
        <v>5</v>
      </c>
    </row>
    <row r="8" spans="2:4" x14ac:dyDescent="0.25">
      <c r="B8" s="3" t="s">
        <v>6</v>
      </c>
    </row>
    <row r="9" spans="2:4" x14ac:dyDescent="0.25">
      <c r="B9" s="3" t="s">
        <v>7</v>
      </c>
    </row>
    <row r="10" spans="2:4" x14ac:dyDescent="0.25">
      <c r="B10" s="3" t="s">
        <v>8</v>
      </c>
    </row>
    <row r="11" spans="2:4" x14ac:dyDescent="0.25">
      <c r="B11" s="2"/>
    </row>
    <row r="12" spans="2:4" x14ac:dyDescent="0.25">
      <c r="B12" s="42" t="s">
        <v>164</v>
      </c>
      <c r="C12" s="42"/>
      <c r="D12" s="42"/>
    </row>
    <row r="13" spans="2:4" x14ac:dyDescent="0.25">
      <c r="B13" s="2" t="s">
        <v>140</v>
      </c>
    </row>
    <row r="14" spans="2:4" x14ac:dyDescent="0.25">
      <c r="B14" s="2" t="s">
        <v>141</v>
      </c>
    </row>
    <row r="15" spans="2:4" x14ac:dyDescent="0.25">
      <c r="B15" s="42" t="s">
        <v>138</v>
      </c>
      <c r="C15" s="42"/>
    </row>
    <row r="17" spans="1:10" x14ac:dyDescent="0.25">
      <c r="B17" s="2"/>
      <c r="G17">
        <v>0.99357515351000003</v>
      </c>
    </row>
    <row r="18" spans="1:10" x14ac:dyDescent="0.25">
      <c r="A18" s="12" t="s">
        <v>9</v>
      </c>
      <c r="B18" s="12" t="s">
        <v>10</v>
      </c>
      <c r="C18" s="12" t="s">
        <v>11</v>
      </c>
      <c r="D18" s="47" t="s">
        <v>163</v>
      </c>
      <c r="E18" s="48"/>
      <c r="F18" s="45" t="s">
        <v>12</v>
      </c>
    </row>
    <row r="19" spans="1:10" x14ac:dyDescent="0.25">
      <c r="A19" s="13"/>
      <c r="B19" s="13"/>
      <c r="C19" s="13"/>
      <c r="D19" s="7" t="s">
        <v>139</v>
      </c>
      <c r="E19" s="8" t="s">
        <v>115</v>
      </c>
      <c r="F19" s="46"/>
    </row>
    <row r="20" spans="1:10" x14ac:dyDescent="0.25">
      <c r="A20" s="5" t="s">
        <v>13</v>
      </c>
      <c r="B20" s="4" t="s">
        <v>14</v>
      </c>
      <c r="C20" s="5" t="s">
        <v>15</v>
      </c>
      <c r="D20" s="5" t="s">
        <v>15</v>
      </c>
      <c r="E20" s="5" t="s">
        <v>15</v>
      </c>
      <c r="F20" s="5" t="s">
        <v>15</v>
      </c>
    </row>
    <row r="21" spans="1:10" x14ac:dyDescent="0.25">
      <c r="A21" s="5">
        <v>1</v>
      </c>
      <c r="B21" s="21" t="s">
        <v>16</v>
      </c>
      <c r="C21" s="22" t="s">
        <v>17</v>
      </c>
      <c r="D21" s="28">
        <v>126159.98</v>
      </c>
      <c r="E21" s="6"/>
      <c r="F21" s="6"/>
    </row>
    <row r="22" spans="1:10" x14ac:dyDescent="0.25">
      <c r="A22" s="9" t="s">
        <v>85</v>
      </c>
      <c r="B22" s="21" t="s">
        <v>18</v>
      </c>
      <c r="C22" s="22" t="s">
        <v>17</v>
      </c>
      <c r="D22" s="28">
        <v>54130.62</v>
      </c>
      <c r="E22" s="6"/>
      <c r="F22" s="6"/>
      <c r="G22" s="16">
        <f>D23+D28+D30+D45+D46</f>
        <v>54130.618983221968</v>
      </c>
      <c r="H22" s="16">
        <f>D22-G22</f>
        <v>1.01677803468192E-3</v>
      </c>
    </row>
    <row r="23" spans="1:10" x14ac:dyDescent="0.25">
      <c r="A23" s="10" t="s">
        <v>87</v>
      </c>
      <c r="B23" s="21" t="s">
        <v>19</v>
      </c>
      <c r="C23" s="22" t="s">
        <v>17</v>
      </c>
      <c r="D23" s="28">
        <f>D24+D25+D26</f>
        <v>8470.2099999999991</v>
      </c>
      <c r="E23" s="6"/>
      <c r="F23" s="6"/>
      <c r="J23" s="16"/>
    </row>
    <row r="24" spans="1:10" ht="30" x14ac:dyDescent="0.25">
      <c r="A24" s="5" t="s">
        <v>20</v>
      </c>
      <c r="B24" s="21" t="s">
        <v>21</v>
      </c>
      <c r="C24" s="22" t="s">
        <v>17</v>
      </c>
      <c r="D24" s="28">
        <v>6243.81</v>
      </c>
      <c r="E24" s="6"/>
      <c r="F24" s="6"/>
      <c r="J24">
        <f>282.3*1.07616*1.05552*1.18*G17-0.01</f>
        <v>375.94591348728557</v>
      </c>
    </row>
    <row r="25" spans="1:10" x14ac:dyDescent="0.25">
      <c r="A25" s="5" t="s">
        <v>22</v>
      </c>
      <c r="B25" s="21" t="s">
        <v>23</v>
      </c>
      <c r="C25" s="22" t="s">
        <v>17</v>
      </c>
      <c r="D25" s="28">
        <v>0</v>
      </c>
      <c r="E25" s="6"/>
      <c r="F25" s="6"/>
      <c r="J25" s="29">
        <f>76.45*1.07616*1.05552*1.18*G17</f>
        <v>101.81306973468998</v>
      </c>
    </row>
    <row r="26" spans="1:10" ht="60" x14ac:dyDescent="0.25">
      <c r="A26" s="5" t="s">
        <v>24</v>
      </c>
      <c r="B26" s="21" t="s">
        <v>25</v>
      </c>
      <c r="C26" s="22" t="s">
        <v>17</v>
      </c>
      <c r="D26" s="32">
        <f>910.78+1315.62</f>
        <v>2226.3999999999996</v>
      </c>
      <c r="E26" s="6"/>
      <c r="F26" s="6"/>
      <c r="J26">
        <f>SUM(J24:J25)</f>
        <v>477.75898322197554</v>
      </c>
    </row>
    <row r="27" spans="1:10" x14ac:dyDescent="0.25">
      <c r="A27" s="5" t="s">
        <v>26</v>
      </c>
      <c r="B27" s="21" t="s">
        <v>27</v>
      </c>
      <c r="C27" s="22" t="s">
        <v>17</v>
      </c>
      <c r="D27" s="28">
        <v>1315.62</v>
      </c>
      <c r="E27" s="6"/>
      <c r="F27" s="6"/>
    </row>
    <row r="28" spans="1:10" x14ac:dyDescent="0.25">
      <c r="A28" s="10" t="s">
        <v>86</v>
      </c>
      <c r="B28" s="21" t="s">
        <v>28</v>
      </c>
      <c r="C28" s="22" t="s">
        <v>17</v>
      </c>
      <c r="D28" s="28">
        <v>36638.74</v>
      </c>
      <c r="E28" s="6"/>
      <c r="F28" s="6"/>
    </row>
    <row r="29" spans="1:10" x14ac:dyDescent="0.25">
      <c r="A29" s="5" t="s">
        <v>29</v>
      </c>
      <c r="B29" s="21" t="s">
        <v>27</v>
      </c>
      <c r="C29" s="22" t="s">
        <v>17</v>
      </c>
      <c r="D29" s="28">
        <v>0</v>
      </c>
      <c r="E29" s="6"/>
      <c r="F29" s="6"/>
    </row>
    <row r="30" spans="1:10" ht="30" x14ac:dyDescent="0.25">
      <c r="A30" s="10" t="s">
        <v>88</v>
      </c>
      <c r="B30" s="21" t="s">
        <v>30</v>
      </c>
      <c r="C30" s="22" t="s">
        <v>17</v>
      </c>
      <c r="D30" s="28">
        <f>D31+D32+D33</f>
        <v>9021.6689832219745</v>
      </c>
      <c r="E30" s="6"/>
      <c r="F30" s="6"/>
    </row>
    <row r="31" spans="1:10" ht="30" x14ac:dyDescent="0.25">
      <c r="A31" s="5" t="s">
        <v>31</v>
      </c>
      <c r="B31" s="21" t="s">
        <v>32</v>
      </c>
      <c r="C31" s="22" t="s">
        <v>17</v>
      </c>
      <c r="D31" s="28">
        <v>92.45</v>
      </c>
      <c r="E31" s="6"/>
      <c r="F31" s="6"/>
    </row>
    <row r="32" spans="1:10" x14ac:dyDescent="0.25">
      <c r="A32" s="5" t="s">
        <v>33</v>
      </c>
      <c r="B32" s="21" t="s">
        <v>34</v>
      </c>
      <c r="C32" s="22" t="s">
        <v>17</v>
      </c>
      <c r="D32" s="32">
        <v>741.07</v>
      </c>
      <c r="E32" s="6"/>
      <c r="F32" s="6"/>
    </row>
    <row r="33" spans="1:7" x14ac:dyDescent="0.25">
      <c r="A33" s="5" t="s">
        <v>35</v>
      </c>
      <c r="B33" s="23" t="s">
        <v>36</v>
      </c>
      <c r="C33" s="22" t="s">
        <v>17</v>
      </c>
      <c r="D33" s="28">
        <f>SUM(D34:D44)</f>
        <v>8188.148983221974</v>
      </c>
      <c r="E33" s="6"/>
      <c r="F33" s="6"/>
    </row>
    <row r="34" spans="1:7" ht="60" x14ac:dyDescent="0.25">
      <c r="A34" s="14" t="s">
        <v>127</v>
      </c>
      <c r="B34" s="24" t="s">
        <v>116</v>
      </c>
      <c r="C34" s="22" t="s">
        <v>17</v>
      </c>
      <c r="D34" s="28"/>
      <c r="E34" s="6"/>
      <c r="F34" s="6"/>
    </row>
    <row r="35" spans="1:7" ht="105" x14ac:dyDescent="0.25">
      <c r="A35" s="14" t="s">
        <v>128</v>
      </c>
      <c r="B35" s="24" t="s">
        <v>117</v>
      </c>
      <c r="C35" s="22" t="s">
        <v>17</v>
      </c>
      <c r="D35" s="28">
        <f>215.9+3888.94+307.72+119.57+282.3*1.07616*1.05552*1.18*G17-0.01</f>
        <v>4908.0759134872851</v>
      </c>
      <c r="E35" s="15">
        <f t="shared" ref="E35:F35" si="0">173.33+3122.11+247.04+95.99+282.3*1.07616*H17</f>
        <v>3638.47</v>
      </c>
      <c r="F35" s="15">
        <f t="shared" si="0"/>
        <v>3638.47</v>
      </c>
      <c r="G35" s="15"/>
    </row>
    <row r="36" spans="1:7" ht="75" x14ac:dyDescent="0.25">
      <c r="A36" s="14" t="s">
        <v>129</v>
      </c>
      <c r="B36" s="24" t="s">
        <v>118</v>
      </c>
      <c r="C36" s="22" t="s">
        <v>17</v>
      </c>
      <c r="D36" s="28">
        <v>0</v>
      </c>
      <c r="E36" s="6"/>
      <c r="F36" s="6"/>
    </row>
    <row r="37" spans="1:7" ht="50.25" customHeight="1" x14ac:dyDescent="0.25">
      <c r="A37" s="14" t="s">
        <v>130</v>
      </c>
      <c r="B37" s="24" t="s">
        <v>119</v>
      </c>
      <c r="C37" s="22" t="s">
        <v>17</v>
      </c>
      <c r="D37" s="28">
        <v>0</v>
      </c>
      <c r="E37" s="6"/>
      <c r="F37" s="6"/>
    </row>
    <row r="38" spans="1:7" ht="27" customHeight="1" x14ac:dyDescent="0.25">
      <c r="A38" s="14" t="s">
        <v>131</v>
      </c>
      <c r="B38" s="24" t="s">
        <v>120</v>
      </c>
      <c r="C38" s="22" t="s">
        <v>17</v>
      </c>
      <c r="D38" s="28">
        <v>0</v>
      </c>
      <c r="E38" s="6"/>
      <c r="F38" s="6"/>
    </row>
    <row r="39" spans="1:7" x14ac:dyDescent="0.25">
      <c r="A39" s="14" t="s">
        <v>132</v>
      </c>
      <c r="B39" s="24" t="s">
        <v>121</v>
      </c>
      <c r="C39" s="22" t="s">
        <v>17</v>
      </c>
      <c r="D39" s="28">
        <v>551.28</v>
      </c>
      <c r="E39" s="6"/>
      <c r="F39" s="6"/>
    </row>
    <row r="40" spans="1:7" x14ac:dyDescent="0.25">
      <c r="A40" s="14" t="s">
        <v>133</v>
      </c>
      <c r="B40" s="24" t="s">
        <v>122</v>
      </c>
      <c r="C40" s="22" t="s">
        <v>17</v>
      </c>
      <c r="D40" s="28">
        <v>84.17</v>
      </c>
      <c r="E40" s="6"/>
      <c r="F40" s="6"/>
    </row>
    <row r="41" spans="1:7" ht="15.75" customHeight="1" x14ac:dyDescent="0.25">
      <c r="A41" s="14" t="s">
        <v>134</v>
      </c>
      <c r="B41" s="24" t="s">
        <v>123</v>
      </c>
      <c r="C41" s="22" t="s">
        <v>17</v>
      </c>
      <c r="D41" s="28">
        <v>152.61000000000001</v>
      </c>
      <c r="E41" s="6"/>
      <c r="F41" s="6"/>
    </row>
    <row r="42" spans="1:7" ht="127.5" customHeight="1" x14ac:dyDescent="0.25">
      <c r="A42" s="14" t="s">
        <v>135</v>
      </c>
      <c r="B42" s="25" t="s">
        <v>124</v>
      </c>
      <c r="C42" s="22" t="s">
        <v>17</v>
      </c>
      <c r="D42" s="28">
        <v>0</v>
      </c>
      <c r="E42" s="6"/>
      <c r="F42" s="6"/>
    </row>
    <row r="43" spans="1:7" ht="63.75" customHeight="1" x14ac:dyDescent="0.25">
      <c r="A43" s="14" t="s">
        <v>136</v>
      </c>
      <c r="B43" s="24" t="s">
        <v>125</v>
      </c>
      <c r="C43" s="22" t="s">
        <v>17</v>
      </c>
      <c r="D43" s="28">
        <f>76.45*1.07616*1.05552*1.18*G17</f>
        <v>101.81306973468998</v>
      </c>
      <c r="E43" s="6"/>
      <c r="F43" s="6"/>
      <c r="G43" s="16"/>
    </row>
    <row r="44" spans="1:7" x14ac:dyDescent="0.25">
      <c r="A44" s="14" t="s">
        <v>137</v>
      </c>
      <c r="B44" s="24" t="s">
        <v>126</v>
      </c>
      <c r="C44" s="22" t="s">
        <v>17</v>
      </c>
      <c r="D44" s="28">
        <f>1146.74+1243.4+0.06</f>
        <v>2390.2000000000003</v>
      </c>
      <c r="E44" s="6"/>
      <c r="F44" s="6"/>
    </row>
    <row r="45" spans="1:7" ht="30" x14ac:dyDescent="0.25">
      <c r="A45" s="10" t="s">
        <v>89</v>
      </c>
      <c r="B45" s="21" t="s">
        <v>37</v>
      </c>
      <c r="C45" s="22" t="s">
        <v>17</v>
      </c>
      <c r="D45" s="28">
        <v>0</v>
      </c>
      <c r="E45" s="6"/>
      <c r="F45" s="6"/>
    </row>
    <row r="46" spans="1:7" ht="30" x14ac:dyDescent="0.25">
      <c r="A46" s="10" t="s">
        <v>90</v>
      </c>
      <c r="B46" s="21" t="s">
        <v>38</v>
      </c>
      <c r="C46" s="22" t="s">
        <v>17</v>
      </c>
      <c r="D46" s="28">
        <v>0</v>
      </c>
      <c r="E46" s="6"/>
      <c r="F46" s="6"/>
    </row>
    <row r="47" spans="1:7" ht="30" x14ac:dyDescent="0.25">
      <c r="A47" s="9" t="s">
        <v>91</v>
      </c>
      <c r="B47" s="21" t="s">
        <v>39</v>
      </c>
      <c r="C47" s="22" t="s">
        <v>17</v>
      </c>
      <c r="D47" s="28">
        <v>72029.36</v>
      </c>
      <c r="E47" s="6"/>
      <c r="F47" s="6"/>
    </row>
    <row r="48" spans="1:7" x14ac:dyDescent="0.25">
      <c r="A48" s="10" t="s">
        <v>92</v>
      </c>
      <c r="B48" s="21" t="s">
        <v>40</v>
      </c>
      <c r="C48" s="22" t="s">
        <v>17</v>
      </c>
      <c r="D48" s="28">
        <v>0</v>
      </c>
      <c r="E48" s="6"/>
      <c r="F48" s="6"/>
    </row>
    <row r="49" spans="1:6" ht="45" x14ac:dyDescent="0.25">
      <c r="A49" s="10" t="s">
        <v>93</v>
      </c>
      <c r="B49" s="21" t="s">
        <v>41</v>
      </c>
      <c r="C49" s="22" t="s">
        <v>17</v>
      </c>
      <c r="D49" s="28">
        <v>0</v>
      </c>
      <c r="E49" s="6"/>
      <c r="F49" s="6"/>
    </row>
    <row r="50" spans="1:6" x14ac:dyDescent="0.25">
      <c r="A50" s="10" t="s">
        <v>94</v>
      </c>
      <c r="B50" s="21" t="s">
        <v>42</v>
      </c>
      <c r="C50" s="22" t="s">
        <v>17</v>
      </c>
      <c r="D50" s="28">
        <v>47.07</v>
      </c>
      <c r="E50" s="6"/>
      <c r="F50" s="6"/>
    </row>
    <row r="51" spans="1:6" x14ac:dyDescent="0.25">
      <c r="A51" s="10" t="s">
        <v>95</v>
      </c>
      <c r="B51" s="21" t="s">
        <v>43</v>
      </c>
      <c r="C51" s="22" t="s">
        <v>17</v>
      </c>
      <c r="D51" s="28">
        <v>11170.4</v>
      </c>
      <c r="E51" s="6"/>
      <c r="F51" s="6"/>
    </row>
    <row r="52" spans="1:6" ht="45" x14ac:dyDescent="0.25">
      <c r="A52" s="10" t="s">
        <v>96</v>
      </c>
      <c r="B52" s="21" t="s">
        <v>44</v>
      </c>
      <c r="C52" s="22" t="s">
        <v>17</v>
      </c>
      <c r="D52" s="28">
        <v>0</v>
      </c>
      <c r="E52" s="6"/>
      <c r="F52" s="6"/>
    </row>
    <row r="53" spans="1:6" x14ac:dyDescent="0.25">
      <c r="A53" s="10" t="s">
        <v>97</v>
      </c>
      <c r="B53" s="21" t="s">
        <v>45</v>
      </c>
      <c r="C53" s="22" t="s">
        <v>17</v>
      </c>
      <c r="D53" s="28">
        <v>84168.65</v>
      </c>
      <c r="E53" s="6"/>
      <c r="F53" s="6"/>
    </row>
    <row r="54" spans="1:6" x14ac:dyDescent="0.25">
      <c r="A54" s="10" t="s">
        <v>98</v>
      </c>
      <c r="B54" s="21" t="s">
        <v>46</v>
      </c>
      <c r="C54" s="22" t="s">
        <v>17</v>
      </c>
      <c r="D54" s="28">
        <v>0</v>
      </c>
      <c r="E54" s="6"/>
      <c r="F54" s="6"/>
    </row>
    <row r="55" spans="1:6" x14ac:dyDescent="0.25">
      <c r="A55" s="10" t="s">
        <v>99</v>
      </c>
      <c r="B55" s="21" t="s">
        <v>47</v>
      </c>
      <c r="C55" s="22" t="s">
        <v>17</v>
      </c>
      <c r="D55" s="28">
        <v>0</v>
      </c>
      <c r="E55" s="6"/>
      <c r="F55" s="6"/>
    </row>
    <row r="56" spans="1:6" x14ac:dyDescent="0.25">
      <c r="A56" s="10" t="s">
        <v>100</v>
      </c>
      <c r="B56" s="21" t="s">
        <v>48</v>
      </c>
      <c r="C56" s="22" t="s">
        <v>17</v>
      </c>
      <c r="D56" s="28">
        <v>1817.76</v>
      </c>
      <c r="E56" s="6"/>
      <c r="F56" s="6"/>
    </row>
    <row r="57" spans="1:6" ht="60" x14ac:dyDescent="0.25">
      <c r="A57" s="10" t="s">
        <v>101</v>
      </c>
      <c r="B57" s="21" t="s">
        <v>49</v>
      </c>
      <c r="C57" s="22" t="s">
        <v>17</v>
      </c>
      <c r="D57" s="33">
        <v>0</v>
      </c>
      <c r="E57" s="6"/>
      <c r="F57" s="6"/>
    </row>
    <row r="58" spans="1:6" ht="30" x14ac:dyDescent="0.25">
      <c r="A58" s="5" t="s">
        <v>50</v>
      </c>
      <c r="B58" s="21" t="s">
        <v>51</v>
      </c>
      <c r="C58" s="22" t="s">
        <v>52</v>
      </c>
      <c r="D58" s="33">
        <v>0</v>
      </c>
      <c r="E58" s="6"/>
      <c r="F58" s="6"/>
    </row>
    <row r="59" spans="1:6" ht="120" x14ac:dyDescent="0.25">
      <c r="A59" s="10" t="s">
        <v>102</v>
      </c>
      <c r="B59" s="21" t="s">
        <v>53</v>
      </c>
      <c r="C59" s="22" t="s">
        <v>17</v>
      </c>
      <c r="D59" s="33">
        <v>0</v>
      </c>
      <c r="E59" s="6"/>
      <c r="F59" s="6"/>
    </row>
    <row r="60" spans="1:6" ht="30" x14ac:dyDescent="0.25">
      <c r="A60" s="10" t="s">
        <v>103</v>
      </c>
      <c r="B60" s="21" t="s">
        <v>54</v>
      </c>
      <c r="C60" s="22" t="s">
        <v>17</v>
      </c>
      <c r="D60" s="33">
        <v>0</v>
      </c>
      <c r="E60" s="6"/>
      <c r="F60" s="6"/>
    </row>
    <row r="61" spans="1:6" ht="45" x14ac:dyDescent="0.25">
      <c r="A61" s="9" t="s">
        <v>104</v>
      </c>
      <c r="B61" s="21" t="s">
        <v>55</v>
      </c>
      <c r="C61" s="22" t="s">
        <v>17</v>
      </c>
      <c r="D61" s="33">
        <v>-25174.52</v>
      </c>
      <c r="E61" s="6"/>
      <c r="F61" s="6"/>
    </row>
    <row r="62" spans="1:6" ht="30" x14ac:dyDescent="0.25">
      <c r="A62" s="5" t="s">
        <v>56</v>
      </c>
      <c r="B62" s="26" t="s">
        <v>154</v>
      </c>
      <c r="C62" s="22" t="s">
        <v>17</v>
      </c>
      <c r="D62" s="28">
        <f>D29+D25+D27</f>
        <v>1315.62</v>
      </c>
      <c r="E62" s="6"/>
      <c r="F62" s="6"/>
    </row>
    <row r="63" spans="1:6" ht="45" x14ac:dyDescent="0.25">
      <c r="A63" s="5" t="s">
        <v>57</v>
      </c>
      <c r="B63" s="21" t="s">
        <v>58</v>
      </c>
      <c r="C63" s="22" t="s">
        <v>17</v>
      </c>
      <c r="D63" s="33">
        <v>7231.15</v>
      </c>
      <c r="E63" s="6"/>
      <c r="F63" s="6"/>
    </row>
    <row r="64" spans="1:6" x14ac:dyDescent="0.25">
      <c r="A64" s="9" t="s">
        <v>85</v>
      </c>
      <c r="B64" s="21" t="s">
        <v>59</v>
      </c>
      <c r="C64" s="22" t="s">
        <v>61</v>
      </c>
      <c r="D64" s="33"/>
      <c r="E64" s="6"/>
      <c r="F64" s="44"/>
    </row>
    <row r="65" spans="1:6" x14ac:dyDescent="0.25">
      <c r="A65" s="9"/>
      <c r="B65" s="21" t="s">
        <v>60</v>
      </c>
      <c r="C65" s="30" t="s">
        <v>61</v>
      </c>
      <c r="D65" s="34">
        <v>3.4099754549420211</v>
      </c>
      <c r="E65" s="6"/>
      <c r="F65" s="44"/>
    </row>
    <row r="66" spans="1:6" x14ac:dyDescent="0.25">
      <c r="A66" s="9" t="s">
        <v>91</v>
      </c>
      <c r="B66" s="21" t="s">
        <v>59</v>
      </c>
      <c r="C66" s="22" t="s">
        <v>17</v>
      </c>
      <c r="D66" s="33"/>
      <c r="E66" s="6"/>
      <c r="F66" s="44"/>
    </row>
    <row r="67" spans="1:6" ht="45" x14ac:dyDescent="0.25">
      <c r="A67" s="9"/>
      <c r="B67" s="21" t="s">
        <v>62</v>
      </c>
      <c r="C67" s="22"/>
      <c r="D67" s="35">
        <f>D63/D65</f>
        <v>2120.5871114174774</v>
      </c>
      <c r="E67" s="6"/>
      <c r="F67" s="44"/>
    </row>
    <row r="68" spans="1:6" ht="60" x14ac:dyDescent="0.25">
      <c r="A68" s="5" t="s">
        <v>63</v>
      </c>
      <c r="B68" s="21" t="s">
        <v>64</v>
      </c>
      <c r="C68" s="22" t="s">
        <v>15</v>
      </c>
      <c r="D68" s="36" t="s">
        <v>15</v>
      </c>
      <c r="E68" s="5" t="s">
        <v>15</v>
      </c>
      <c r="F68" s="5" t="s">
        <v>15</v>
      </c>
    </row>
    <row r="69" spans="1:6" ht="30" x14ac:dyDescent="0.25">
      <c r="A69" s="5">
        <v>1</v>
      </c>
      <c r="B69" s="21" t="s">
        <v>65</v>
      </c>
      <c r="C69" s="22" t="s">
        <v>66</v>
      </c>
      <c r="D69" s="31">
        <v>66</v>
      </c>
      <c r="E69" s="6"/>
      <c r="F69" s="6"/>
    </row>
    <row r="70" spans="1:6" x14ac:dyDescent="0.25">
      <c r="A70" s="5">
        <v>2</v>
      </c>
      <c r="B70" s="21" t="s">
        <v>67</v>
      </c>
      <c r="C70" s="22" t="s">
        <v>142</v>
      </c>
      <c r="D70" s="31">
        <v>92.94</v>
      </c>
      <c r="E70" s="6"/>
      <c r="F70" s="6"/>
    </row>
    <row r="71" spans="1:6" ht="30" x14ac:dyDescent="0.25">
      <c r="A71" s="5" t="s">
        <v>68</v>
      </c>
      <c r="B71" s="21" t="s">
        <v>143</v>
      </c>
      <c r="C71" s="22" t="s">
        <v>142</v>
      </c>
      <c r="D71" s="31">
        <v>80</v>
      </c>
      <c r="E71" s="6"/>
      <c r="F71" s="6"/>
    </row>
    <row r="72" spans="1:6" ht="30" x14ac:dyDescent="0.25">
      <c r="A72" s="5" t="s">
        <v>68</v>
      </c>
      <c r="B72" s="21" t="s">
        <v>144</v>
      </c>
      <c r="C72" s="22" t="s">
        <v>142</v>
      </c>
      <c r="D72" s="31">
        <v>15.2</v>
      </c>
      <c r="E72" s="11"/>
      <c r="F72" s="11"/>
    </row>
    <row r="73" spans="1:6" ht="30" x14ac:dyDescent="0.25">
      <c r="A73" s="5">
        <v>3</v>
      </c>
      <c r="B73" s="21" t="s">
        <v>69</v>
      </c>
      <c r="C73" s="22" t="s">
        <v>70</v>
      </c>
      <c r="D73" s="37">
        <f>D74+D75+D76</f>
        <v>350.54300000000001</v>
      </c>
      <c r="E73" s="6"/>
      <c r="F73" s="6"/>
    </row>
    <row r="74" spans="1:6" ht="45" x14ac:dyDescent="0.25">
      <c r="A74" s="5" t="s">
        <v>106</v>
      </c>
      <c r="B74" s="21" t="s">
        <v>147</v>
      </c>
      <c r="C74" s="22" t="s">
        <v>70</v>
      </c>
      <c r="D74" s="37">
        <v>82.171000000000006</v>
      </c>
      <c r="E74" s="6"/>
      <c r="F74" s="6"/>
    </row>
    <row r="75" spans="1:6" ht="45" x14ac:dyDescent="0.25">
      <c r="A75" s="5" t="s">
        <v>107</v>
      </c>
      <c r="B75" s="21" t="s">
        <v>148</v>
      </c>
      <c r="C75" s="22" t="s">
        <v>70</v>
      </c>
      <c r="D75" s="37">
        <v>255.541</v>
      </c>
      <c r="E75" s="6"/>
      <c r="F75" s="6"/>
    </row>
    <row r="76" spans="1:6" ht="45" x14ac:dyDescent="0.25">
      <c r="A76" s="5" t="s">
        <v>108</v>
      </c>
      <c r="B76" s="21" t="s">
        <v>153</v>
      </c>
      <c r="C76" s="22" t="s">
        <v>70</v>
      </c>
      <c r="D76" s="37">
        <v>12.831</v>
      </c>
      <c r="E76" s="6"/>
      <c r="F76" s="6"/>
    </row>
    <row r="77" spans="1:6" ht="30" x14ac:dyDescent="0.25">
      <c r="A77" s="5">
        <v>4</v>
      </c>
      <c r="B77" s="21" t="s">
        <v>71</v>
      </c>
      <c r="C77" s="22" t="s">
        <v>70</v>
      </c>
      <c r="D77" s="37">
        <f>D78+D79</f>
        <v>665.5</v>
      </c>
      <c r="E77" s="6"/>
      <c r="F77" s="6"/>
    </row>
    <row r="78" spans="1:6" ht="30" x14ac:dyDescent="0.25">
      <c r="A78" s="5" t="s">
        <v>109</v>
      </c>
      <c r="B78" s="21" t="s">
        <v>150</v>
      </c>
      <c r="C78" s="22" t="s">
        <v>70</v>
      </c>
      <c r="D78" s="33">
        <v>310.60000000000002</v>
      </c>
      <c r="E78" s="6"/>
      <c r="F78" s="6"/>
    </row>
    <row r="79" spans="1:6" ht="30" x14ac:dyDescent="0.25">
      <c r="A79" s="5" t="s">
        <v>110</v>
      </c>
      <c r="B79" s="21" t="s">
        <v>152</v>
      </c>
      <c r="C79" s="22" t="s">
        <v>70</v>
      </c>
      <c r="D79" s="33">
        <v>354.9</v>
      </c>
      <c r="E79" s="6"/>
      <c r="F79" s="6"/>
    </row>
    <row r="80" spans="1:6" x14ac:dyDescent="0.25">
      <c r="A80" s="5">
        <v>5</v>
      </c>
      <c r="B80" s="21" t="s">
        <v>72</v>
      </c>
      <c r="C80" s="22" t="s">
        <v>73</v>
      </c>
      <c r="D80" s="38">
        <f>D81+D82+D83</f>
        <v>87.047499999999999</v>
      </c>
      <c r="E80" s="6"/>
      <c r="F80" s="6"/>
    </row>
    <row r="81" spans="1:6" ht="30" x14ac:dyDescent="0.25">
      <c r="A81" s="5" t="s">
        <v>111</v>
      </c>
      <c r="B81" s="21" t="s">
        <v>151</v>
      </c>
      <c r="C81" s="22" t="s">
        <v>73</v>
      </c>
      <c r="D81" s="31">
        <f>0.0925+3.565</f>
        <v>3.6574999999999998</v>
      </c>
      <c r="E81" s="6"/>
      <c r="F81" s="6"/>
    </row>
    <row r="82" spans="1:6" ht="30" x14ac:dyDescent="0.25">
      <c r="A82" s="5" t="s">
        <v>112</v>
      </c>
      <c r="B82" s="21" t="s">
        <v>149</v>
      </c>
      <c r="C82" s="22" t="s">
        <v>73</v>
      </c>
      <c r="D82" s="38">
        <f>70.432+8.208</f>
        <v>78.64</v>
      </c>
      <c r="E82" s="6"/>
      <c r="F82" s="6"/>
    </row>
    <row r="83" spans="1:6" ht="30" x14ac:dyDescent="0.25">
      <c r="A83" s="5" t="s">
        <v>113</v>
      </c>
      <c r="B83" s="21" t="s">
        <v>114</v>
      </c>
      <c r="C83" s="22" t="s">
        <v>73</v>
      </c>
      <c r="D83" s="38">
        <v>4.75</v>
      </c>
      <c r="E83" s="6"/>
      <c r="F83" s="6"/>
    </row>
    <row r="84" spans="1:6" x14ac:dyDescent="0.25">
      <c r="A84" s="5">
        <v>6</v>
      </c>
      <c r="B84" s="21" t="s">
        <v>74</v>
      </c>
      <c r="C84" s="22" t="s">
        <v>75</v>
      </c>
      <c r="D84" s="28">
        <f>(D80-0.0925-8.208)*100/D80</f>
        <v>90.464401619805273</v>
      </c>
      <c r="E84" s="6"/>
      <c r="F84" s="6"/>
    </row>
    <row r="85" spans="1:6" ht="30" x14ac:dyDescent="0.25">
      <c r="A85" s="5">
        <v>7</v>
      </c>
      <c r="B85" s="21" t="s">
        <v>76</v>
      </c>
      <c r="C85" s="22" t="s">
        <v>17</v>
      </c>
      <c r="D85" s="33">
        <v>218363.02</v>
      </c>
      <c r="E85" s="6"/>
      <c r="F85" s="6"/>
    </row>
    <row r="86" spans="1:6" ht="30" x14ac:dyDescent="0.25">
      <c r="A86" s="9" t="s">
        <v>105</v>
      </c>
      <c r="B86" s="21" t="s">
        <v>77</v>
      </c>
      <c r="C86" s="22" t="s">
        <v>17</v>
      </c>
      <c r="D86" s="33">
        <v>0</v>
      </c>
      <c r="E86" s="6"/>
      <c r="F86" s="6"/>
    </row>
    <row r="87" spans="1:6" ht="45" x14ac:dyDescent="0.25">
      <c r="A87" s="5">
        <v>8</v>
      </c>
      <c r="B87" s="24" t="s">
        <v>78</v>
      </c>
      <c r="C87" s="22" t="s">
        <v>75</v>
      </c>
      <c r="D87" s="39" t="s">
        <v>146</v>
      </c>
      <c r="E87" s="5" t="s">
        <v>15</v>
      </c>
      <c r="F87" s="5" t="s">
        <v>15</v>
      </c>
    </row>
    <row r="88" spans="1:6" x14ac:dyDescent="0.25">
      <c r="A88" s="5" t="s">
        <v>156</v>
      </c>
      <c r="B88" s="21" t="s">
        <v>155</v>
      </c>
      <c r="C88" s="22" t="s">
        <v>75</v>
      </c>
      <c r="D88" s="39">
        <v>6.08</v>
      </c>
      <c r="E88" s="19"/>
      <c r="F88" s="19"/>
    </row>
    <row r="89" spans="1:6" x14ac:dyDescent="0.25">
      <c r="A89" s="5" t="s">
        <v>157</v>
      </c>
      <c r="B89" s="21" t="s">
        <v>159</v>
      </c>
      <c r="C89" s="22" t="s">
        <v>75</v>
      </c>
      <c r="D89" s="39">
        <v>6.12</v>
      </c>
      <c r="E89" s="19"/>
      <c r="F89" s="19"/>
    </row>
    <row r="90" spans="1:6" x14ac:dyDescent="0.25">
      <c r="A90" s="5" t="s">
        <v>158</v>
      </c>
      <c r="B90" s="21" t="s">
        <v>160</v>
      </c>
      <c r="C90" s="22" t="s">
        <v>75</v>
      </c>
      <c r="D90" s="39">
        <v>7.27</v>
      </c>
      <c r="E90" s="19"/>
      <c r="F90" s="19"/>
    </row>
    <row r="91" spans="1:6" x14ac:dyDescent="0.25">
      <c r="A91" t="s">
        <v>79</v>
      </c>
      <c r="B91" s="27"/>
      <c r="C91" s="27"/>
      <c r="D91" s="27"/>
    </row>
    <row r="92" spans="1:6" ht="45" customHeight="1" x14ac:dyDescent="0.25">
      <c r="A92" t="s">
        <v>145</v>
      </c>
      <c r="B92" s="43" t="s">
        <v>161</v>
      </c>
      <c r="C92" s="43"/>
      <c r="D92" s="43"/>
    </row>
    <row r="93" spans="1:6" ht="36" customHeight="1" x14ac:dyDescent="0.25">
      <c r="A93" s="20" t="s">
        <v>162</v>
      </c>
      <c r="B93" s="17"/>
      <c r="C93" s="17"/>
      <c r="D93" s="17"/>
    </row>
    <row r="94" spans="1:6" ht="27.75" customHeight="1" x14ac:dyDescent="0.25">
      <c r="A94" s="18"/>
      <c r="B94" s="17"/>
      <c r="C94" s="17"/>
      <c r="D94" s="17"/>
    </row>
    <row r="95" spans="1:6" x14ac:dyDescent="0.25">
      <c r="B95" s="2"/>
    </row>
    <row r="96" spans="1:6" x14ac:dyDescent="0.25">
      <c r="B96" s="2"/>
    </row>
    <row r="97" spans="2:4" x14ac:dyDescent="0.25">
      <c r="B97" s="2"/>
    </row>
    <row r="98" spans="2:4" ht="100.5" hidden="1" customHeight="1" x14ac:dyDescent="0.25">
      <c r="B98" s="40" t="s">
        <v>80</v>
      </c>
      <c r="C98" s="40"/>
      <c r="D98" s="40"/>
    </row>
    <row r="99" spans="2:4" ht="63" hidden="1" customHeight="1" x14ac:dyDescent="0.25">
      <c r="B99" s="40" t="s">
        <v>81</v>
      </c>
      <c r="C99" s="40"/>
      <c r="D99" s="40"/>
    </row>
    <row r="100" spans="2:4" ht="44.25" hidden="1" customHeight="1" x14ac:dyDescent="0.25">
      <c r="B100" s="41" t="s">
        <v>82</v>
      </c>
      <c r="C100" s="41"/>
      <c r="D100" s="41"/>
    </row>
    <row r="101" spans="2:4" ht="48.75" hidden="1" customHeight="1" x14ac:dyDescent="0.25">
      <c r="B101" s="41" t="s">
        <v>83</v>
      </c>
      <c r="C101" s="41"/>
      <c r="D101" s="41"/>
    </row>
    <row r="102" spans="2:4" ht="80.25" hidden="1" customHeight="1" x14ac:dyDescent="0.25">
      <c r="B102" s="41" t="s">
        <v>84</v>
      </c>
      <c r="C102" s="41"/>
      <c r="D102" s="41"/>
    </row>
  </sheetData>
  <mergeCells count="12">
    <mergeCell ref="F66:F67"/>
    <mergeCell ref="F18:F19"/>
    <mergeCell ref="F64:F65"/>
    <mergeCell ref="D18:E18"/>
    <mergeCell ref="B98:D98"/>
    <mergeCell ref="B99:D99"/>
    <mergeCell ref="B100:D100"/>
    <mergeCell ref="B101:D101"/>
    <mergeCell ref="B102:D102"/>
    <mergeCell ref="B12:D12"/>
    <mergeCell ref="B92:D92"/>
    <mergeCell ref="B15:C15"/>
  </mergeCells>
  <pageMargins left="0.70866141732283472" right="0.70866141732283472" top="0" bottom="0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ОАО "ОЭЗ ППТ "Липецк"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vkhvorykh</dc:creator>
  <cp:lastModifiedBy>Чегодаева Виктория Александровна</cp:lastModifiedBy>
  <cp:lastPrinted>2018-02-06T06:58:11Z</cp:lastPrinted>
  <dcterms:created xsi:type="dcterms:W3CDTF">2015-01-21T11:06:18Z</dcterms:created>
  <dcterms:modified xsi:type="dcterms:W3CDTF">2018-02-06T07:17:28Z</dcterms:modified>
</cp:coreProperties>
</file>